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5a II_352 Nížkov - most ev.č. 352-007\1. Projektová část\9. PDPS\Aktualizovaný rozpočet 28.10.2024\"/>
    </mc:Choice>
  </mc:AlternateContent>
  <bookViews>
    <workbookView xWindow="-120" yWindow="285" windowWidth="38640" windowHeight="20715"/>
  </bookViews>
  <sheets>
    <sheet name="rekapitulace" sheetId="1" r:id="rId1"/>
    <sheet name="010" sheetId="2" r:id="rId2"/>
    <sheet name="101" sheetId="3" r:id="rId3"/>
    <sheet name="201" sheetId="4" r:id="rId4"/>
  </sheets>
  <definedNames>
    <definedName name="_xlnm.Print_Area" localSheetId="0">rekapitulace!$A$1:$E$13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2" l="1"/>
  <c r="O12" i="2"/>
  <c r="I14" i="2"/>
  <c r="O14" i="2"/>
  <c r="P14" i="2" s="1"/>
  <c r="I16" i="2"/>
  <c r="O16" i="2"/>
  <c r="I19" i="2"/>
  <c r="O19" i="2"/>
  <c r="I21" i="2"/>
  <c r="O21" i="2"/>
  <c r="I23" i="2"/>
  <c r="O23" i="2"/>
  <c r="I25" i="2"/>
  <c r="O25" i="2"/>
  <c r="P25" i="2"/>
  <c r="I27" i="2"/>
  <c r="O27" i="2"/>
  <c r="I29" i="2"/>
  <c r="O29" i="2"/>
  <c r="I31" i="2"/>
  <c r="O31" i="2"/>
  <c r="I33" i="2"/>
  <c r="O33" i="2"/>
  <c r="P33" i="2" s="1"/>
  <c r="I35" i="2"/>
  <c r="O35" i="2"/>
  <c r="I37" i="2"/>
  <c r="O37" i="2"/>
  <c r="I39" i="2"/>
  <c r="O39" i="2"/>
  <c r="I41" i="2"/>
  <c r="O41" i="2"/>
  <c r="P41" i="2" s="1"/>
  <c r="I12" i="3"/>
  <c r="O12" i="3"/>
  <c r="I15" i="3"/>
  <c r="O15" i="3"/>
  <c r="I18" i="3"/>
  <c r="O18" i="3"/>
  <c r="I21" i="3"/>
  <c r="O21" i="3"/>
  <c r="P21" i="3" s="1"/>
  <c r="I27" i="3"/>
  <c r="O27" i="3"/>
  <c r="I30" i="3"/>
  <c r="O30" i="3"/>
  <c r="P30" i="3"/>
  <c r="I33" i="3"/>
  <c r="O33" i="3"/>
  <c r="I36" i="3"/>
  <c r="O36" i="3"/>
  <c r="P36" i="3" s="1"/>
  <c r="I39" i="3"/>
  <c r="O39" i="3"/>
  <c r="I42" i="3"/>
  <c r="O42" i="3"/>
  <c r="P42" i="3" s="1"/>
  <c r="I45" i="3"/>
  <c r="O45" i="3"/>
  <c r="I48" i="3"/>
  <c r="O48" i="3"/>
  <c r="I51" i="3"/>
  <c r="O51" i="3"/>
  <c r="I54" i="3"/>
  <c r="O54" i="3"/>
  <c r="P54" i="3" s="1"/>
  <c r="I57" i="3"/>
  <c r="O57" i="3"/>
  <c r="P57" i="3" s="1"/>
  <c r="I60" i="3"/>
  <c r="O60" i="3"/>
  <c r="I63" i="3"/>
  <c r="O63" i="3"/>
  <c r="P63" i="3" s="1"/>
  <c r="I69" i="3"/>
  <c r="O69" i="3"/>
  <c r="I72" i="3"/>
  <c r="O72" i="3"/>
  <c r="P72" i="3" s="1"/>
  <c r="I78" i="3"/>
  <c r="O78" i="3"/>
  <c r="I81" i="3"/>
  <c r="O81" i="3"/>
  <c r="P81" i="3" s="1"/>
  <c r="I84" i="3"/>
  <c r="O84" i="3"/>
  <c r="P84" i="3" s="1"/>
  <c r="I87" i="3"/>
  <c r="O87" i="3"/>
  <c r="P87" i="3" s="1"/>
  <c r="I90" i="3"/>
  <c r="O90" i="3"/>
  <c r="I93" i="3"/>
  <c r="O93" i="3"/>
  <c r="I96" i="3"/>
  <c r="O96" i="3"/>
  <c r="P96" i="3" s="1"/>
  <c r="I99" i="3"/>
  <c r="O99" i="3"/>
  <c r="P99" i="3"/>
  <c r="I102" i="3"/>
  <c r="O102" i="3"/>
  <c r="I105" i="3"/>
  <c r="O105" i="3"/>
  <c r="P105" i="3" s="1"/>
  <c r="I108" i="3"/>
  <c r="O108" i="3"/>
  <c r="I114" i="3"/>
  <c r="I117" i="3" s="1"/>
  <c r="O114" i="3"/>
  <c r="I120" i="3"/>
  <c r="O120" i="3"/>
  <c r="I123" i="3"/>
  <c r="O123" i="3"/>
  <c r="I126" i="3"/>
  <c r="P126" i="3" s="1"/>
  <c r="O126" i="3"/>
  <c r="I129" i="3"/>
  <c r="O129" i="3"/>
  <c r="P129" i="3" s="1"/>
  <c r="I132" i="3"/>
  <c r="P132" i="3" s="1"/>
  <c r="O132" i="3"/>
  <c r="I12" i="4"/>
  <c r="O12" i="4"/>
  <c r="P12" i="4" s="1"/>
  <c r="I15" i="4"/>
  <c r="O15" i="4"/>
  <c r="I18" i="4"/>
  <c r="O18" i="4"/>
  <c r="P18" i="4" s="1"/>
  <c r="I21" i="4"/>
  <c r="O21" i="4"/>
  <c r="I27" i="4"/>
  <c r="O27" i="4"/>
  <c r="P27" i="4" s="1"/>
  <c r="I30" i="4"/>
  <c r="O30" i="4"/>
  <c r="P30" i="4" s="1"/>
  <c r="I33" i="4"/>
  <c r="O33" i="4"/>
  <c r="I36" i="4"/>
  <c r="O36" i="4"/>
  <c r="P36" i="4" s="1"/>
  <c r="I39" i="4"/>
  <c r="P39" i="4" s="1"/>
  <c r="O39" i="4"/>
  <c r="I42" i="4"/>
  <c r="O42" i="4"/>
  <c r="I45" i="4"/>
  <c r="O45" i="4"/>
  <c r="I48" i="4"/>
  <c r="O48" i="4"/>
  <c r="P48" i="4" s="1"/>
  <c r="I51" i="4"/>
  <c r="O51" i="4"/>
  <c r="I54" i="4"/>
  <c r="O54" i="4"/>
  <c r="P54" i="4" s="1"/>
  <c r="I57" i="4"/>
  <c r="O57" i="4"/>
  <c r="I60" i="4"/>
  <c r="O60" i="4"/>
  <c r="P60" i="4" s="1"/>
  <c r="I63" i="4"/>
  <c r="P63" i="4" s="1"/>
  <c r="O63" i="4"/>
  <c r="I66" i="4"/>
  <c r="O66" i="4"/>
  <c r="P66" i="4" s="1"/>
  <c r="I69" i="4"/>
  <c r="O69" i="4"/>
  <c r="P69" i="4" s="1"/>
  <c r="I72" i="4"/>
  <c r="O72" i="4"/>
  <c r="P72" i="4" s="1"/>
  <c r="I75" i="4"/>
  <c r="P75" i="4" s="1"/>
  <c r="O75" i="4"/>
  <c r="I81" i="4"/>
  <c r="P81" i="4" s="1"/>
  <c r="O81" i="4"/>
  <c r="I84" i="4"/>
  <c r="O84" i="4"/>
  <c r="P84" i="4" s="1"/>
  <c r="I87" i="4"/>
  <c r="O87" i="4"/>
  <c r="P87" i="4" s="1"/>
  <c r="I90" i="4"/>
  <c r="O90" i="4"/>
  <c r="I93" i="4"/>
  <c r="P93" i="4" s="1"/>
  <c r="O93" i="4"/>
  <c r="I96" i="4"/>
  <c r="O96" i="4"/>
  <c r="P96" i="4" s="1"/>
  <c r="I99" i="4"/>
  <c r="O99" i="4"/>
  <c r="I102" i="4"/>
  <c r="O102" i="4"/>
  <c r="P102" i="4" s="1"/>
  <c r="I105" i="4"/>
  <c r="P105" i="4" s="1"/>
  <c r="O105" i="4"/>
  <c r="I108" i="4"/>
  <c r="O108" i="4"/>
  <c r="P108" i="4" s="1"/>
  <c r="I114" i="4"/>
  <c r="O114" i="4"/>
  <c r="I117" i="4"/>
  <c r="O117" i="4"/>
  <c r="P117" i="4"/>
  <c r="I120" i="4"/>
  <c r="O120" i="4"/>
  <c r="P120" i="4" s="1"/>
  <c r="I123" i="4"/>
  <c r="O123" i="4"/>
  <c r="P123" i="4" s="1"/>
  <c r="I126" i="4"/>
  <c r="O126" i="4"/>
  <c r="P126" i="4" s="1"/>
  <c r="I129" i="4"/>
  <c r="P129" i="4" s="1"/>
  <c r="O129" i="4"/>
  <c r="I132" i="4"/>
  <c r="O132" i="4"/>
  <c r="P132" i="4" s="1"/>
  <c r="I138" i="4"/>
  <c r="P138" i="4" s="1"/>
  <c r="O138" i="4"/>
  <c r="I141" i="4"/>
  <c r="O141" i="4"/>
  <c r="I144" i="4"/>
  <c r="I165" i="4" s="1"/>
  <c r="O144" i="4"/>
  <c r="I147" i="4"/>
  <c r="O147" i="4"/>
  <c r="I150" i="4"/>
  <c r="O150" i="4"/>
  <c r="I153" i="4"/>
  <c r="O153" i="4"/>
  <c r="I156" i="4"/>
  <c r="O156" i="4"/>
  <c r="I159" i="4"/>
  <c r="O159" i="4"/>
  <c r="P159" i="4" s="1"/>
  <c r="I162" i="4"/>
  <c r="P162" i="4" s="1"/>
  <c r="O162" i="4"/>
  <c r="I168" i="4"/>
  <c r="P168" i="4" s="1"/>
  <c r="O168" i="4"/>
  <c r="I171" i="4"/>
  <c r="O171" i="4"/>
  <c r="P171" i="4" s="1"/>
  <c r="I174" i="4"/>
  <c r="O174" i="4"/>
  <c r="P174" i="4" s="1"/>
  <c r="I177" i="4"/>
  <c r="O177" i="4"/>
  <c r="I180" i="4"/>
  <c r="O180" i="4"/>
  <c r="P180" i="4" s="1"/>
  <c r="I183" i="4"/>
  <c r="O183" i="4"/>
  <c r="P183" i="4" s="1"/>
  <c r="I189" i="4"/>
  <c r="I192" i="4" s="1"/>
  <c r="O189" i="4"/>
  <c r="P189" i="4"/>
  <c r="P192" i="4" s="1"/>
  <c r="I195" i="4"/>
  <c r="I216" i="4" s="1"/>
  <c r="O195" i="4"/>
  <c r="I198" i="4"/>
  <c r="O198" i="4"/>
  <c r="I201" i="4"/>
  <c r="O201" i="4"/>
  <c r="I204" i="4"/>
  <c r="O204" i="4"/>
  <c r="P204" i="4" s="1"/>
  <c r="I207" i="4"/>
  <c r="O207" i="4"/>
  <c r="I210" i="4"/>
  <c r="O210" i="4"/>
  <c r="P210" i="4" s="1"/>
  <c r="I213" i="4"/>
  <c r="P213" i="4" s="1"/>
  <c r="O213" i="4"/>
  <c r="I219" i="4"/>
  <c r="P219" i="4" s="1"/>
  <c r="P222" i="4" s="1"/>
  <c r="O219" i="4"/>
  <c r="I225" i="4"/>
  <c r="O225" i="4"/>
  <c r="I228" i="4"/>
  <c r="O228" i="4"/>
  <c r="P228" i="4" s="1"/>
  <c r="I231" i="4"/>
  <c r="P231" i="4" s="1"/>
  <c r="O231" i="4"/>
  <c r="I234" i="4"/>
  <c r="O234" i="4"/>
  <c r="I237" i="4"/>
  <c r="O237" i="4"/>
  <c r="I240" i="4"/>
  <c r="O240" i="4"/>
  <c r="P240" i="4" s="1"/>
  <c r="I243" i="4"/>
  <c r="O243" i="4"/>
  <c r="P243" i="4" s="1"/>
  <c r="I246" i="4"/>
  <c r="O246" i="4"/>
  <c r="I249" i="4"/>
  <c r="O249" i="4"/>
  <c r="I252" i="4"/>
  <c r="O252" i="4"/>
  <c r="P252" i="4" s="1"/>
  <c r="I255" i="4"/>
  <c r="O255" i="4"/>
  <c r="P255" i="4"/>
  <c r="I258" i="4"/>
  <c r="O258" i="4"/>
  <c r="I261" i="4"/>
  <c r="O261" i="4"/>
  <c r="P261" i="4" s="1"/>
  <c r="I264" i="4"/>
  <c r="O264" i="4"/>
  <c r="I267" i="4"/>
  <c r="O267" i="4"/>
  <c r="P267" i="4" s="1"/>
  <c r="I270" i="4"/>
  <c r="O270" i="4"/>
  <c r="I273" i="4"/>
  <c r="O273" i="4"/>
  <c r="P12" i="2" l="1"/>
  <c r="P15" i="4"/>
  <c r="P12" i="3"/>
  <c r="I222" i="4"/>
  <c r="I186" i="4"/>
  <c r="P153" i="4"/>
  <c r="I78" i="4"/>
  <c r="P29" i="2"/>
  <c r="P237" i="4"/>
  <c r="P51" i="3"/>
  <c r="P45" i="3"/>
  <c r="P21" i="2"/>
  <c r="P16" i="2"/>
  <c r="P264" i="4"/>
  <c r="P225" i="4"/>
  <c r="P201" i="4"/>
  <c r="P195" i="4"/>
  <c r="P150" i="4"/>
  <c r="P144" i="4"/>
  <c r="P165" i="4" s="1"/>
  <c r="P114" i="4"/>
  <c r="P51" i="4"/>
  <c r="P45" i="4"/>
  <c r="P108" i="3"/>
  <c r="P18" i="3"/>
  <c r="P39" i="2"/>
  <c r="P147" i="4"/>
  <c r="P102" i="3"/>
  <c r="P258" i="4"/>
  <c r="P198" i="4"/>
  <c r="P27" i="2"/>
  <c r="P90" i="3"/>
  <c r="I66" i="3"/>
  <c r="P273" i="4"/>
  <c r="P249" i="4"/>
  <c r="P177" i="4"/>
  <c r="P186" i="4" s="1"/>
  <c r="I111" i="4"/>
  <c r="P57" i="4"/>
  <c r="P42" i="4"/>
  <c r="P33" i="4"/>
  <c r="P21" i="4"/>
  <c r="P120" i="3"/>
  <c r="P93" i="3"/>
  <c r="P78" i="3"/>
  <c r="P69" i="3"/>
  <c r="P60" i="3"/>
  <c r="P39" i="3"/>
  <c r="P33" i="3"/>
  <c r="P15" i="3"/>
  <c r="P35" i="2"/>
  <c r="P31" i="2"/>
  <c r="P270" i="4"/>
  <c r="P246" i="4"/>
  <c r="P234" i="4"/>
  <c r="P207" i="4"/>
  <c r="P156" i="4"/>
  <c r="P141" i="4"/>
  <c r="I135" i="4"/>
  <c r="P99" i="4"/>
  <c r="P90" i="4"/>
  <c r="P111" i="4" s="1"/>
  <c r="P123" i="3"/>
  <c r="P114" i="3"/>
  <c r="P117" i="3" s="1"/>
  <c r="I111" i="3"/>
  <c r="I75" i="3"/>
  <c r="P48" i="3"/>
  <c r="P27" i="3"/>
  <c r="I24" i="3"/>
  <c r="P37" i="2"/>
  <c r="P23" i="2"/>
  <c r="P19" i="2"/>
  <c r="I43" i="2"/>
  <c r="I45" i="2" s="1"/>
  <c r="C11" i="1" s="1"/>
  <c r="P24" i="3"/>
  <c r="P24" i="4"/>
  <c r="P135" i="4"/>
  <c r="P75" i="3"/>
  <c r="I24" i="4"/>
  <c r="I135" i="3"/>
  <c r="I276" i="4"/>
  <c r="I137" i="3" l="1"/>
  <c r="C12" i="1" s="1"/>
  <c r="P111" i="3"/>
  <c r="P43" i="2"/>
  <c r="P45" i="2" s="1"/>
  <c r="D11" i="1" s="1"/>
  <c r="E11" i="1" s="1"/>
  <c r="P276" i="4"/>
  <c r="P135" i="3"/>
  <c r="P216" i="4"/>
  <c r="P66" i="3"/>
  <c r="P137" i="3" s="1"/>
  <c r="D12" i="1" s="1"/>
  <c r="E12" i="1" s="1"/>
  <c r="P78" i="4"/>
  <c r="P278" i="4" s="1"/>
  <c r="D13" i="1" s="1"/>
  <c r="I278" i="4"/>
  <c r="C13" i="1" s="1"/>
  <c r="E13" i="1" l="1"/>
  <c r="C8" i="1" s="1"/>
  <c r="C7" i="1"/>
</calcChain>
</file>

<file path=xl/sharedStrings.xml><?xml version="1.0" encoding="utf-8"?>
<sst xmlns="http://schemas.openxmlformats.org/spreadsheetml/2006/main" count="1082" uniqueCount="506">
  <si>
    <t>Soupis objektů s DPH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</si>
  <si>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</si>
  <si>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</si>
  <si>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</si>
  <si>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</si>
  <si>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</si>
  <si>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</si>
  <si>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</si>
  <si>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</si>
  <si>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</si>
  <si>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</si>
  <si>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Stavba :</t>
  </si>
  <si>
    <t>číslo a název SO:</t>
  </si>
  <si>
    <t>číslo a název rozpočtu:</t>
  </si>
  <si>
    <t>21006-SP/18E23</t>
  </si>
  <si>
    <t>II/352 Nížkov, most ev.č. 352-007</t>
  </si>
  <si>
    <t>010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</si>
  <si>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</si>
  <si>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</si>
  <si>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</si>
  <si>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</si>
  <si>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</si>
  <si>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</si>
  <si>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</si>
  <si>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</si>
  <si>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</si>
  <si>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</si>
  <si>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</si>
  <si>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</si>
  <si>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</si>
  <si>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</si>
  <si>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</si>
  <si>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</si>
  <si>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</si>
  <si>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</si>
  <si>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</si>
  <si>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</si>
  <si>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</si>
  <si>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</si>
  <si>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</si>
  <si>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2024_OTSKP</t>
  </si>
  <si>
    <t>02520</t>
  </si>
  <si>
    <t>AP</t>
  </si>
  <si>
    <t>ZKOUŠENÍ MATERIÁLŮ NEZÁVISLOU ZKUŠEBNOU
Preliminář 50 000,- Kč_x000D_
Zkoušky a testy prováděné výhradně jako jmenovitý dodatečný požadavek TDS/objednatele (nad rámec zkoušek a testů požadovaných dokumentací stavby, TKP a ZTKP, které je nutno zahrnout do ocenění příslušných prací)</t>
  </si>
  <si>
    <t xml:space="preserve">KPL       </t>
  </si>
  <si>
    <t>zahrnuje veškeré náklady spojené s objednatelem požadovanými zkouškami</t>
  </si>
  <si>
    <t>02620</t>
  </si>
  <si>
    <t>ZKOUŠENÍ KONSTRUKCÍ A PRACÍ NEZÁVISLOU ZKUŠEBNOU
Preliminář 50 000,- Kč_x000D_
Zkoušky a testy prováděné výhradně jako jmenovitý dodatečný požadavek TDS/objednatele (nad rámec zkoušek a testů požadovaných dokumentací stavby, TKP a ZTKP, které je nutno zahrnout do ocenění příslušných prací)</t>
  </si>
  <si>
    <t>02720</t>
  </si>
  <si>
    <t>A</t>
  </si>
  <si>
    <t>POMOC PRÁCE ZŘÍZ NEBO ZAJIŠŤ REGULACI A OCHRANU DOPRAVY
Dopravně inženýrská opatření, vč. nájmu a údržby značek a zařízení po celou dobu stavby, vč. projednání omezení provozu s příslušnými DOSS a zajištění DIR</t>
  </si>
  <si>
    <t>viz příl. Dopravní opatření: 1kpl=1,000 [A]kpl</t>
  </si>
  <si>
    <t>zahrnuje veškeré náklady spojené s objednatelem požadovanými zařízeními</t>
  </si>
  <si>
    <t>02730</t>
  </si>
  <si>
    <t>POMOC PRÁCE ZŘÍZ NEBO ZAJIŠŤ OCHRANU INŽENÝRSKÝCH SÍTÍ
Veškerá opatření pro zajištění ochrany stávajících IS v prostoru staveniště, viz Technická zpráva</t>
  </si>
  <si>
    <t>029113</t>
  </si>
  <si>
    <t>OSTATNÍ POŽADAVKY - GEODETICKÉ ZAMĚŘENÍ - CELKY
Zaměření skutečného provedení stavby</t>
  </si>
  <si>
    <t xml:space="preserve">KUS       </t>
  </si>
  <si>
    <t>zahrnuje veškeré náklady spojené s objednatelem požadovanými pracemi</t>
  </si>
  <si>
    <t>02920</t>
  </si>
  <si>
    <t>OSTATNÍ POŽADAVKY - OCHRANA ŽIVOTNÍHO PROSTŘEDÍ
Opatření pro ochranu stávajících dřevin v blízkosti stavby dle ČSN 836091 Technologie vegetačních úprav v krajině - ochrana stromů, porostů, vegetačních ploch při stavebních pracích</t>
  </si>
  <si>
    <t>02930</t>
  </si>
  <si>
    <t>OSTATNÍ POŽADAVKY - UMĚLECKÁ DÍLA
Demontáž stáv. božích muk, uložení po dobu stavby a znovuosazení na místě dle upřesnění obce, viz Technická zpráva</t>
  </si>
  <si>
    <t>zahrnuje veškeré náklady spojené s objednatelem požadovanými pracemi a díly</t>
  </si>
  <si>
    <t>02940</t>
  </si>
  <si>
    <t>OSTATNÍ POŽADAVKY - VYPRACOVÁNÍ DOKUMENTACE
Zpracování aktualizace Povodňového plánu a Havarijní plánu pro konkrétní způsob provádění jednotlivých částí stavby vč. projednání s příslušnými institucemi a DOSS</t>
  </si>
  <si>
    <t>029412</t>
  </si>
  <si>
    <t>OSTATNÍ POŽADAVKY - VYPRACOVÁNÍ MOSTNÍHO LISTU
Vč. vložení do BMS</t>
  </si>
  <si>
    <t>02943</t>
  </si>
  <si>
    <t>OSTATNÍ POŽADAVKY - VYPRACOVÁNÍ RDS
Vč. 4 pare v tištěné podobě</t>
  </si>
  <si>
    <t>02944</t>
  </si>
  <si>
    <t>OSTATNÍ POŽADAVKY - DOKUMENTACE SKUTEČ PROVEDENÍ V DIGIT FORMĚ
Vč. 4 pare v tištěné podobě</t>
  </si>
  <si>
    <t>02950</t>
  </si>
  <si>
    <t>OSTATNÍ POŽADAVKY - POSUDKY, KONTROLY, REVIZNÍ ZPRÁVY
Ověření stávajícího stavu (pasport) infrastruktury a staveb bezprostředně dotčených stavbou (komunikace po kterých se předpokládá příjezd na stavbu, komunikace po kterých budou vedeny objízdné trasy, koryto vodoteče, nemovitosti v blízkosti stavby dle dočasného a trvalého záboru apod.). Po ukončení stavebních prací bude proveden aktualizovaný pasport pro určení případného poškození stavební činností. Viz Technická zpráva ZOV</t>
  </si>
  <si>
    <t>02953</t>
  </si>
  <si>
    <t>OSTATNÍ POŽADAVKY - HLAVNÍ MOSTNÍ PROHLÍDKA
Vč. vložení do BMS</t>
  </si>
  <si>
    <t>položka zahrnuje :
- úkony dle ČSN 73 6221
- provedení hlavní mostní prohlídky oprávněnou fyzickou nebo právnickou osobou
- vyhotovení záznamu (protokolu), který jednoznačně definuje stav mostu</t>
  </si>
  <si>
    <t>02991</t>
  </si>
  <si>
    <t>OSTATNÍ POŽADAVKY - INFORMAČNÍ TABULE
Publibicita projektu, viz zadávací dokumentace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</si>
  <si>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</si>
  <si>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</si>
  <si>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</si>
  <si>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</si>
  <si>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C e l k e m</t>
  </si>
  <si>
    <t>101</t>
  </si>
  <si>
    <t>Komunikace</t>
  </si>
  <si>
    <t>014102</t>
  </si>
  <si>
    <t>POPLATKY ZA SKLÁDKU
Výkopek / nestmelené podkladní vrstvy,_x000D_
bude čerpáno pouze se souhlasem a v rozsahu určeném TDS</t>
  </si>
  <si>
    <t xml:space="preserve">T         </t>
  </si>
  <si>
    <t>předpoklad:
z pol. 11332: (187,534m3-45m3)*1,9t/m3=270,815 [A]t
z pol. 12373: 205,2m3*2t/m3=410,400 [B]t
z pol. 21213: 0,5m*0,6m*66,28m*2t/m3=39,768 [C]t
A+B+C=720,983 [D]t</t>
  </si>
  <si>
    <t>zahrnuje veškeré poplatky provozovateli skládky související s uložením odpadu na skládce.</t>
  </si>
  <si>
    <t>BP</t>
  </si>
  <si>
    <t>POPLATKY ZA SKLÁDKU
Beton / železobeton,_x000D_
bude čerpáno pouze se souhlasem a v rozsahu určeném TDS</t>
  </si>
  <si>
    <t>předpoklad:
z pol. 11318: 3,003m3*1/4*2,2t/m3=1,652 [A]t
z pol. 11352: 86,3m*0,08m2 (předpokl. prům. plocha v řezu vč. lože)*2,3t/m3=15,879 [B]t
A+B=17,531 [C]t</t>
  </si>
  <si>
    <t>014132</t>
  </si>
  <si>
    <t>POPLATKY ZA SKLÁDKU TYP S-NO (NEBEZPEČNÝ ODPAD)
Asfaltové vrstvy nevhodné k dalšímu zpracování podle PAU - nebezpečný odpad,_x000D_
bude čerpáno pouze se souhlasem a v rozsahu určeném TDS</t>
  </si>
  <si>
    <t>odhad: 
z pol. 11372E.*: 15m3*2,4t/m3=36,000 [A]t</t>
  </si>
  <si>
    <t>014201</t>
  </si>
  <si>
    <t>POPLATKY ZA ZEMNÍK - ZEMINA
Zemina pro zásypy,_x000D_
bude čerpáno pouze se souhlasem a v rozsahu určeném TDS</t>
  </si>
  <si>
    <t xml:space="preserve">M3        </t>
  </si>
  <si>
    <t>pro pol. 17130: 89,496m3-45m3 (viz pol. 12573.*)=44,496 [A]m3	
pro pol. 17310: 3m3=3,000 [B]m3
A+B=47,496 [C]m3</t>
  </si>
  <si>
    <t>zahrnuje veškeré poplatky majiteli zemníku související s nákupem zeminy (nikoliv s otvírkou zemníku)</t>
  </si>
  <si>
    <t>Zemní práce</t>
  </si>
  <si>
    <t>11318</t>
  </si>
  <si>
    <t>ODSTRANĚNÍ KRYTU ZPEVNĚNÝCH PLOCH Z DLAŽDIC</t>
  </si>
  <si>
    <t>kce stáv. chodníku, viz Stáv. stav a Dispozice nového stavu (plocha odměř. z dwg): 75,08m2*2/3 (viz pol. 587206)*0,06m=3,003 [A]m3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</si>
  <si>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</si>
  <si>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</si>
  <si>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
Na skládku,_x000D_
bude čerpáno pouze se souhlasem a v rozsahu určeném TDS</t>
  </si>
  <si>
    <t>viz Stáv. stav a Dispozice nového stavu (plocha odměř. z dwg, tl. předpoklad):
kce stáv. vozovky: 452m2*1,1 (koef. rozšíření)*0,35m=174,020 [A]m3
kce stáv. chodníku: 75,08m2*0,18m=13,514 [B]m3
A+B=187,534 [C]m3
C-45m3 (viz pol. 11332.*)=142,534 [D]m3</t>
  </si>
  <si>
    <t>ODSTRANĚNÍ PODKLADŮ ZPEVNĚNÝCH PLOCH Z KAMENIVA NESTMELENÉHO
Na mezideponii,_x000D_
bude čerpáno pouze se souhlasem a v rozsahu určeném TDS</t>
  </si>
  <si>
    <t>mat. ponechaný pro použití na stavbě, viz pol. 11332.*, odhad: 45m3=45,000 [A]m3</t>
  </si>
  <si>
    <t>11352</t>
  </si>
  <si>
    <t>ODSTRANĚNÍ CHODNÍKOVÝCH A SILNIČNÍCH OBRUBNÍKŮ BETONOVÝCH</t>
  </si>
  <si>
    <t xml:space="preserve">M         </t>
  </si>
  <si>
    <t>stáv. obruby, viz Situace: 5,3m+6,5m+23,2m+35,7m+15,6m=86,300 [A]m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</si>
  <si>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- tento fakt musí být uveden v doplňujícím textu k položce).</t>
  </si>
  <si>
    <t>11372E</t>
  </si>
  <si>
    <t>FRÉZOVÁNÍ ZPEVNĚNÝCH PLOCH ASFALT DROBNÝCH OPRAV A PLOŠ ROZPADŮ DO 500M2
Znovuzískaná asfaltová směs podle PAU,_x000D_
odvoz na Cestmistrovtví Žďár nad Sázavou</t>
  </si>
  <si>
    <t>stáv. vozovka, viz Stáv. stav a Dispozice nového stavu (plocha odměř. z dwg, tl. předpoklad): 452m2*0,19m=85,880 [A]m3
A-15m3 (viz pol. 11372E.*)=70,880 [B]m3</t>
  </si>
  <si>
    <t>FRÉZOVÁNÍ ZPEVNĚNÝCH PLOCH ASFALT DROBNÝCH OPRAV A PLOŠ ROZPADŮ DO 500M2
Asfaltové vrstvy nevhodné k dalšímu zpracování podle PAU - nebezpečný odpad (odvoz na skládku NO),_x000D_
bude čerpáno pouze se souhlasem a v rozsahu určeném TDS/zástupce objednatele</t>
  </si>
  <si>
    <t>odhad: 15m3=15,000 [A]m3</t>
  </si>
  <si>
    <t>12373</t>
  </si>
  <si>
    <t>ODKOP PRO SPOD STAVBU SILNIC A ŽELEZNIC TŘ. I
Vč. odvozu na skládku,_x000D_
bude čerpáno v rozsahu dle dohod s TDS (na základě změření hodnot modulů na pláni v rámci provádění komunikací)</t>
  </si>
  <si>
    <t xml:space="preserve">sanace podlloží, viz Stáv. stav, Dispozice nového stavu a TZ, odhad: (452m2*1,1 (viz pol. 11332) - 12,4m*7m)*0,5m=205,200 [A]m3	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</si>
  <si>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apod.)
- nezahrnuje uložení zeminy (na skládku, do násypu) ani poplatky za skládku, vykazují se v položce č. 0141**</t>
  </si>
  <si>
    <t>12573</t>
  </si>
  <si>
    <t>VYKOPÁVKY ZE ZEMNÍKŮ A SKLÁDEK TŘ. I
Ze zemníku,_x000D_
bude čerpáno pouze se souhlasem a v rozsahu určeném TDS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</si>
  <si>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apod.)
položka nezahrnuje:
- práce spojené s otvírkou zemníku</t>
  </si>
  <si>
    <t>VYKOPÁVKY ZE ZEMNÍKŮ A SKLÁDEK TŘ. I
Z mezideponie,_x000D_
bude čerpáno pouze se souhlasem a v rozsahu určeném TDS</t>
  </si>
  <si>
    <t>pro pol. 17130: 45m3=45,000 [A]m3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</si>
  <si>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</si>
  <si>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</si>
  <si>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</si>
  <si>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předpoklad:
z pol. 12373: 205,2m3=205,200 [A]m3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</si>
  <si>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apod.)</t>
  </si>
  <si>
    <t>17130</t>
  </si>
  <si>
    <t>ULOŽENÍ SYPANINY DO NÁSYPŮ V AKTIVNÍ ZÓNĚ SE ZHUTNĚNÍM
Bude čerpáno pouze se souhlasem a v rozsahu určeném TDS</t>
  </si>
  <si>
    <t xml:space="preserve">sanace podlloží, viz pol. 12373: 89,496m3=89,496 [A]m3	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</si>
  <si>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</si>
  <si>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</si>
  <si>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</si>
  <si>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za obrubami, viz Situace a řezy, předpoklad: 3m3=3,000 [A]m3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</si>
  <si>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</si>
  <si>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</si>
  <si>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</si>
  <si>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 xml:space="preserve">M2        </t>
  </si>
  <si>
    <t>v rozsahu řešených komunikací, viz Situace a Dispozice nového stavu SO 201 (plochy odměř. z dwg): 452,4m2 - 12,4m*7m (viz SO 201) + 83,48m2 (viz pol. 582611)=449,080 [A]m2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</si>
  <si>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</si>
  <si>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</si>
  <si>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</si>
  <si>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
Min. 400 g/m2</t>
  </si>
  <si>
    <t>těleso trativodu, viz Příčné řezy a Situace: (0,5m+0,6m)*2*66,28m=145,816 [A]m2</t>
  </si>
  <si>
    <t>položka zahrnuje dodávku předepsané geotextilie, mimostaveništní a vnitrostaveništní dopravu a její uložení včetně potřebných přesahů (nezapočítávají se do výměry)</t>
  </si>
  <si>
    <t>21213</t>
  </si>
  <si>
    <t>TRATIVODY KOMPLET Z TRUB BETON DN 150MM
DN 150</t>
  </si>
  <si>
    <t>viz Příčné řezy a Situace: 66,28m=66,280 [A]m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</si>
  <si>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</si>
  <si>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567303</t>
  </si>
  <si>
    <t>VRSTVY PRO OBNOVU A OPRAVY ZE ŠTĚRKODRTI
ŠD A</t>
  </si>
  <si>
    <t>kce vozovky před a za mostem, viz Situace a Dispozice nového stavu SO 201: (452,4m2 (plocha odměř. z dwg) - 12,4m*7m (viz SO 201))*1,1 (koef. rozšíření)*0,2m=80,432 [A]m3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</si>
  <si>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</si>
  <si>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B</t>
  </si>
  <si>
    <t>VRSTVY PRO OBNOVU A OPRAVY ZE ŠTĚRKODRTI
ŠD B</t>
  </si>
  <si>
    <t>viz Situace a Dispozice nového stavu SO 201:
kce vozovky před a za mostem: (452,4m2 (plocha odměř. z dwg) - 12,4m*7m (viz SO 201))*1,1 (koef. rozšíření)*0,15m=60,324 [A]m3
kce chodníku (viz pol. 582611): 83,48m2*0,15m=12,522 [B]m3
A+B=72,846 [C]m3</t>
  </si>
  <si>
    <t>57621</t>
  </si>
  <si>
    <t>POSYP KAMENIVEM DRCENÝM DO 5KG/M2
Fr. 2/4, 3,0 kg/m2</t>
  </si>
  <si>
    <t>viz pol. 577201: 365,6m2=365,600 [A]m2</t>
  </si>
  <si>
    <t>- dodání kameniva předepsané kvality a zrnitosti
- posyp předepsaným množstvím</t>
  </si>
  <si>
    <t>577201</t>
  </si>
  <si>
    <t>VRSTVY PRO OBNOVU, OPRAVY - INFILTRAČ POSTŘIK
0,8 kg/m2</t>
  </si>
  <si>
    <t>kce vozovky před a za mostem, viz Situace a Dispozice nového stavu SO 201: 452,4m2 (plocha odměř. z dwg) - 12,4m*7m (viz SO 201)=365,600 [A]m2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</si>
  <si>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</si>
  <si>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577212</t>
  </si>
  <si>
    <t>VRSTVY PRO OBNOVU, OPRAVY - SPOJ POSTŘIK DO 0,5KG/M2
0,5 kg/m2</t>
  </si>
  <si>
    <t>kce vozovky před a za mostem, viz Situace a Dispozice nového stavu SO 201: (452,4m2 (plocha odměř. z dwg) - 12,4m*7m (viz SO 201))*2=731,200 [A]m2</t>
  </si>
  <si>
    <t>5774AE</t>
  </si>
  <si>
    <t>VRSTVY PRO OBNOVU A OPRAVY Z ASF BETONU ACO 11+, 11S
ACO 11+</t>
  </si>
  <si>
    <t>kce vozovky před a za mostem, viz Situace a Dispozice nového stavu SO 201: (452,4m2 (plocha odměř. z dwg) - 12,4m*7m (viz SO 201))*0,04m=14,624 [A]m3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</si>
  <si>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</si>
  <si>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5774CG</t>
  </si>
  <si>
    <t>VRSTVY PRO OBNOVU A OPRAVY Z ASF BETONU ACL 16S, 16+
ACL 16+ (50/70)</t>
  </si>
  <si>
    <t>kce vozovky před a za mostem, viz Situace a Dispozice nového stavu SO 201: (452,4m2 (plocha odměř. z dwg) - 12,4m*7m (viz SO 201))*0,06m=21,936 [A]m3</t>
  </si>
  <si>
    <t>5774EI</t>
  </si>
  <si>
    <t>VRSTVY PRO OBNOVU A OPRAVY Z ASF BETONU ACP 22+, 22S
ACP 22+</t>
  </si>
  <si>
    <t>kce vozovky před a za mostem, viz Situace a Dispozice nového stavu SO 201: (452,4m2 (plocha odměř. z dwg) - 12,4m*7m (viz SO 201))*0,09m=32,904 [A]m3</t>
  </si>
  <si>
    <t>582611</t>
  </si>
  <si>
    <t>KRYTY Z BETON DLAŽDIC SE ZÁMKEM ŠEDÝCH TL 60MM DO LOŽE Z KAM</t>
  </si>
  <si>
    <t>kce chodníku, viz Situace a Dispozice nového stavu SO 201: 83,48m2 (plocha odměř. z dwg) - 25m2 (viz pol. 587206)=58,480 [A]m2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</si>
  <si>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</si>
  <si>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587206</t>
  </si>
  <si>
    <t>PŘEDLÁŽDĚNÍ KRYTU Z BETONOVÝCH DLAŽDIC SE ZÁMKEM
Bude čerpáno pouze se souhlasem a v rozsahu určeném TDS</t>
  </si>
  <si>
    <t>zpětné použití stáv. dlaždy, viz pol. 11318, odhad: 75,08m2*1/3=25,027 [A]m2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</si>
  <si>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</si>
  <si>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58920</t>
  </si>
  <si>
    <t>VÝPLŇ SPAR MODIFIKOVANÝM ASFALTEM
Za horka</t>
  </si>
  <si>
    <t>spáry napojení nového asf. krytu na stáv. stav, viz pol. 919111: 27m+5,5m+6,5m=39,000 [A]m
mezi obrubníkem a vozovkou, viz pol. 917224: 64,1m=64,100 [B]m
A+B=103,100 [C]m</t>
  </si>
  <si>
    <t>položka zahrnuje:
- dodávku předepsaného materiálu
- vyčištění a výplň spar tímto materiálem</t>
  </si>
  <si>
    <t>Potrubí</t>
  </si>
  <si>
    <t>89921</t>
  </si>
  <si>
    <t>VÝŠKOVÁ ÚPRAVA POKLOPŮ</t>
  </si>
  <si>
    <t>stáv. šachta: 1ks=1,000 [A]ks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</si>
  <si>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</si>
  <si>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</si>
  <si>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915111</t>
  </si>
  <si>
    <t>VODOROVNÉ DOPRAVNÍ ZNAČENÍ BARVOU HLADKÉ - DODÁVKA A POKLÁDKA
I. fáze, do "zajetí" nového povrchu</t>
  </si>
  <si>
    <t>obnova VDZ, viz Situace (předpoklad):
V1a (0,125): 57m*0,125m=7,125 [A]m2
V4 (0,25): 100m*0,25m=25,000 [B]m2
V4 (1,5/1,5/0,25): 22,5m*0,25m*1/2=2,813 [C]m2
V5: 4m*0,5m=2,000 [D]m2
V15 (P4): 1,2m2=1,200 [E]m2
A+B+C+D+E=38,138 [F]m2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</si>
  <si>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</si>
  <si>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</si>
  <si>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
II. fáze, po "zajetí" nového povrchu</t>
  </si>
  <si>
    <t>917224</t>
  </si>
  <si>
    <t>SILNIČNÍ A CHODNÍKOVÉ OBRUBY Z BETONOVÝCH OBRUBNÍKŮ ŠÍŘ 150MM
150x250 mm do bet. lože s opěrou</t>
  </si>
  <si>
    <t>rozhraní vozovky a chodníku, viz Situace: 20,3m+28,9m+14,9m=64,100 [A]m</t>
  </si>
  <si>
    <t>Položka zahrnuje:
dodání a pokládku betonových obrubníků o rozměrech předepsaných zadávací dokumentací betonové lože i boční betonovou opěrku.</t>
  </si>
  <si>
    <t>919111</t>
  </si>
  <si>
    <t>ŘEZÁNÍ ASFALTOVÉHO KRYTU VOZOVEK TL DO 50MM</t>
  </si>
  <si>
    <t>spáry napojení nového asf. krytu na stáv. stav, viz Situace a VPŘ: 27m+5,5m+6,5m=39,000 [A]m</t>
  </si>
  <si>
    <t>položka zahrnuje řezání vozovkové vrstvy v předepsané tloušťce, včetně spotřeby vody</t>
  </si>
  <si>
    <t>919114</t>
  </si>
  <si>
    <t>ŘEZÁNÍ ASFALTOVÉHO KRYTU VOZOVEK TL DO 200MM</t>
  </si>
  <si>
    <t>rozhraní nové/stáv. kce vozovky, viz Situace a VPŘ: 27m+5,5m+6,5m=39,000 [A]m</t>
  </si>
  <si>
    <t>201</t>
  </si>
  <si>
    <t>Most ev.č. 352-007</t>
  </si>
  <si>
    <t>POPLATKY ZA SKLÁDKU
Výkopek</t>
  </si>
  <si>
    <t>předpoklad:
z pol. 12673: 8,5m3*2t/m3=17,000 [A]t
z pol. 13173: 308m3*2t/m3=616,000 [B]t
z pol. 264***: 3,14*0,45m^2*4m*10ks*2t/m3=50,868 [C]t
z pol. 461315: 4,4m3*2t/m3=8,800 [D]t
A+B+C+D=692,668 [E]t</t>
  </si>
  <si>
    <t>POPLATKY ZA SKLÁDKU
Beton / železobeton</t>
  </si>
  <si>
    <t>předpoklad:
z pol. 96616: 5,148m3*2,5t/m3=12,870 [A]t</t>
  </si>
  <si>
    <t>C</t>
  </si>
  <si>
    <t>POPLATKY ZA SKLÁDKU
Kámen z konstrukcí</t>
  </si>
  <si>
    <t>předpoklad:
z pol. 96613: 122,447m3*2,6t/m3=318,362 [A]t</t>
  </si>
  <si>
    <t>POPLATKY ZA ZEMNÍK - ZEMINA
Zemina pro zásypy</t>
  </si>
  <si>
    <t>pro pol. 17511: 87,653m3=87,653 [A]m3</t>
  </si>
  <si>
    <t>11120</t>
  </si>
  <si>
    <t>ODSTRANĚNÍ KŘOVIN
Vč. likvidace</t>
  </si>
  <si>
    <t>viz Prův. zpráva, předpoklad: 30m2=30,000 [A]m2</t>
  </si>
  <si>
    <t>odstranění křovin a stromů do průměru 100 mm doprava dřevin bez ohledu na vzdálenost
spálení na hromadách nebo štěpkování</t>
  </si>
  <si>
    <t>11222</t>
  </si>
  <si>
    <t>ODSTRANĚNÍ PAŘEZŮ D DO 0,9M
Vč. likvidace</t>
  </si>
  <si>
    <t>viz Dispozice nového stavu: 1ks=1,000 [A]ks</t>
  </si>
  <si>
    <t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</si>
  <si>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11525</t>
  </si>
  <si>
    <t>PŘEVEDENÍ VODY POTRUBÍM DN 600 NEBO ŽLABY R.O. DO 2,0M
Vč. hrázek (zřízení i odstranění)</t>
  </si>
  <si>
    <t>usměrnění vody v potoce pod mostem, odhad: 20m=20,000 [A]m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</si>
  <si>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</si>
  <si>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</si>
  <si>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
Ponechání na deponii v prostoru staveniště</t>
  </si>
  <si>
    <t>v rozsahu staveniště, viz Situace (předpoklad): 150m2*0,1m=15,000 [A]m3</t>
  </si>
  <si>
    <t>položka zahrnuje sejmutí ornice bez ohledu na tloušťku vrstvy a její vodorovnou dopravu
nezahrnuje uložení na trvalou skládku</t>
  </si>
  <si>
    <t>VYKOPÁVKY ZE ZEMNÍKŮ A SKLÁDEK TŘ. I
Ze zemníku</t>
  </si>
  <si>
    <t>VYKOPÁVKY ZE ZEMNÍKŮ A SKLÁDEK TŘ. I
Z deponie stavby</t>
  </si>
  <si>
    <t>pro pol. 182*0: 15m3=15,000 [B]m3</t>
  </si>
  <si>
    <t>12673</t>
  </si>
  <si>
    <t>ZŘÍZENÍ STUPŇŮ V PODLOŽÍ NÁSYPŮ TŘ. I
Vč. odvozu na skládku</t>
  </si>
  <si>
    <t>zazubení pro navázání nových svahových kuželů na navazující svahy tělesa, viz Dispozice nového stavu, předpoklad: 0,125m2*5*4,5m + 0,125m2*7*6,5m=8,500 [A]m3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</si>
  <si>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</si>
  <si>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</t>
  </si>
  <si>
    <t>HLOUBENÍ JAM ZAPAŽ I NEPAŽ TŘ. I
Vč. odvozu na skládku_x000D_
(pozn: Je nutné předpokládat výskyt přítoku podzemní vody v úrovni základové spáry a zajistit čerpání této vody ze stavební jámy.)</t>
  </si>
  <si>
    <t>stavební jáma, viz Dispozice nového stavu, předpoklad: 28m2*11m=308,000 [A]m3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</si>
  <si>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apod.)
- nezahrnuje uložení zeminy (na skládku, do násypu) ani poplatky za skládku, vykazují se v položce č. 0141**</t>
  </si>
  <si>
    <t>z pol. 12110: 15m3=15,000 [A]m3
z pol. 12673: 8,5m3=8,500 [B]m3
z pol. 13173: 308m3=308,000 [C]m3
z pol. 264***: 3,14*0,45m^2*4m*10ks=25,434 [D]m3
z pol. 461315: 4,4m3=4,400 [E]m3
A+B+C+D+E=361,334 [F]m3</t>
  </si>
  <si>
    <t>17511</t>
  </si>
  <si>
    <t>OBSYP POTRUBÍ A OBJEKTŮ SE ZHUTNĚNÍM</t>
  </si>
  <si>
    <t>zásyp nových kcí, viz Dispozice nováho stavu (plochy odměř. z dwg): (0,93m2+1,32m2 + 0,6m2+3,68m2) (přechodové oblasti)*8,1m + 4,56m2*6,5m*2/3 + 5m2*4,5m*2/3 (boční strany)=87,653 [A]m3</t>
  </si>
  <si>
    <t>položka zahrnuje:
- kompletní provedení zemní konstrukce vč. výběru vhodného materiálu
- úprava ukládaného materiálu vlhčením, tříděním, promícháním nebo vysoušením, příp. jiné úpravy za účelem zlepšení jeho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apod.)
- zemina vytlačená potrubím o DN 180mm se od kubatury obsypů neodečítá</t>
  </si>
  <si>
    <t>17581</t>
  </si>
  <si>
    <t>OBSYP POTRUBÍ A OBJEKTŮ Z NAKUPOVANÝCH MATERIÁLŮ
ŠP fr. 0-16</t>
  </si>
  <si>
    <t>ochrana těsnící fólie v rubu NK, viz Dispozice nového stavu (plochy v řezu odměř. z dwg): (0,185m2+0,181m2 + 0,133m2+0,129m2)*8,1m*1,4 (protažení min. 20 % v obou směrech)=7,122 [A]m3</t>
  </si>
  <si>
    <t>položka zahrnuje:
- kompletní provedení zemní konstrukce včetně nákupu a dopravy materiálu dle zadávací dokumentace
- úprava ukládaného materiálu vlhčením, tříděním, promícháním nebo vysoušením, příp. jiné úpravy za účelem zlepšení jeho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apod.)
- zemina vytlačená potrubím o DN 180mm se od kubatury obsypů neodečítá</t>
  </si>
  <si>
    <t>18214</t>
  </si>
  <si>
    <t>ÚPRAVA POVRCHŮ SROVNÁNÍM ÚZEMÍ V TL DO 0,25M</t>
  </si>
  <si>
    <t>obnova tvaru stáv. kynety koryta potoka, navázání na stáv terén, viz Dispozice nového stavu, odhad: 20m2=20,000 [A]m2</t>
  </si>
  <si>
    <t>položka zahrnuje srovnání výškových rozdílů terénu</t>
  </si>
  <si>
    <t>18215</t>
  </si>
  <si>
    <t>ÚPRAVA POVRCHŮ SROVNÁNÍM ÚZEMÍ V TL DO 0,50M</t>
  </si>
  <si>
    <t>18220</t>
  </si>
  <si>
    <t>ROZPROSTŘENÍ ORNICE VE SVAHU</t>
  </si>
  <si>
    <t>vylepšení půdních podmínek a zúrodnění stavbou dotčených pozemků, viz pol. 12110 a 18220 (předpoklad): 5m3=5,000 [A]m3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</si>
  <si>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</si>
  <si>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</si>
  <si>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</si>
  <si>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vylepšení půdních podmínek a zúrodnění stavbou dotčených pozemků, viz pol. 12110 a 18220 (předpoklad): 10m3=10,000 [A]m3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</si>
  <si>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</si>
  <si>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</si>
  <si>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</si>
  <si>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ozelenění pruhů podél komunikace popř. nových částí svahů, které nebudou opatřeny dlažbou, viz pol. 12110 a 182*0 (předpoklad): 15m3/0,1m=150,000 [A]m2</t>
  </si>
  <si>
    <t>Zahrnuje dodání předepsané travní směsi, její výsev na ornici, zalévání, první pokosení, to vše bez ohledu na sklon terénu</t>
  </si>
  <si>
    <t>18710</t>
  </si>
  <si>
    <t>OŠETŘENÍ ORNICE NA SKLÁDCE</t>
  </si>
  <si>
    <t>viz pol. 12110: 15m3=15,000 [A]m3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</si>
  <si>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</si>
  <si>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21341</t>
  </si>
  <si>
    <t>DRENÁŽNÍ VRSTVY Z PLASTBETONU (PLASTMALTY)
Drenážní polymerbeton</t>
  </si>
  <si>
    <t>odvodňovací proužek izolace mostovky, viz Dispozice nového stavu a TZ: 0,15m*0,035m*12,4m*2=0,130 [A]m3</t>
  </si>
  <si>
    <t>Položka zahrnuje:
- dodávku předepsaného materiálu pro drenážní vrstvu, včetně mimostaveništní a vnitrostaveništní dopravy
- provedení drenážní vrstvy předepsaných rozměrů a předepsaného tvaru</t>
  </si>
  <si>
    <t>21361</t>
  </si>
  <si>
    <t>DRENÁŽNÍ VRSTVY Z GEOTEXTILIE
200 g/m2</t>
  </si>
  <si>
    <t>opláštění dren. trub v rubu NK, viz pol. 875332: 2*3,14*0,08m*8,1m*2=8,139 [A]m2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</si>
  <si>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</si>
  <si>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21450</t>
  </si>
  <si>
    <t>SANAČNÍ VRSTVY Z KAMENIVA
Fr. 16-32</t>
  </si>
  <si>
    <t>obsyp dren. trub v rubu NK, viz Dispozice nového stavu: 0,06m2*8,1m*2=0,972 [A]m3</t>
  </si>
  <si>
    <t>položka zahrnuje dodávku předepsaného kameniva, mimostaveništní a vnitrostaveništní dopravu a jeho uložení
není-li v zadávací dokumentaci uvedeno jinak, jedná se o nakupovaný materiál</t>
  </si>
  <si>
    <t>224325</t>
  </si>
  <si>
    <t>PILOTY ZE ŽELEZOBETONU C30/37
XC2, XF1, XA2</t>
  </si>
  <si>
    <t>viz Výkres tvaru NK: 3,14*0,45m^2*4m*10ks=25,434 [A]m3
(POZOR - objem betonu pro přebetonování a nadbetonování se nepřičítá ke stanovenému objemu výplně piloty)</t>
  </si>
  <si>
    <t>položka zahrnuje:
- dodání čerstvého betonu (betonové směsi) požadované kvality, jeho uložení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spár, včetně potřebných úprav, výplně, vložek, opracování, očištění a ošetření
- bednění požadovaných konstr. (i ztracené) s úpravou dle požadované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apod., vč. ztížení práce a úprav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a tmelení spár a spojů
- opatření povrchů betonu izolací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</si>
  <si>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</si>
  <si>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</si>
  <si>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viz pol. 224325: 25,434m3*0,123t/m3 (předpoklad)=3,128 [A]t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</si>
  <si>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proudů.</t>
  </si>
  <si>
    <t>22696R</t>
  </si>
  <si>
    <t>ZÁPOROVÉ PAŽENÍ DOČASNÉ (PLOCHA)
(pozn. Při provádění vrtů pro piloty a záporové pažení není možné umísťovat těžkou techniku na stávající mostní konstrukci. Zároveň je nutné naplánovat následné výkopové práce tak, aby nebyla ohrožena stabilita stávající nosné konstrukce, která bude postupně bourána.)</t>
  </si>
  <si>
    <t>pažení stavební jámy, viz Dispozice nového stavu, předpoklad: 3,9m*2,5m + 3,3m*3,2m=20,310 [A]m2</t>
  </si>
  <si>
    <t>Položka zahrnuje vrty pro zápory, dodávku a osazení ocelových zápor včetně zabetonování konců a obsypu, případně jejich zaberanění, osazení dřevěných pažin, ocelové převázky a jejich odstranění. Demontáž pažení neobsahuje demontáž případného kotvení.</t>
  </si>
  <si>
    <t>261816</t>
  </si>
  <si>
    <t>VRTY PRO KOTV, INJEK, MIKROPIL NA POVR TŘ III A IV D DO 80MM
Vrty pro injektáž kamenného zdiva DN do 56 mm,_x000D_
(rozsah bude upřesněn dle dohody s TDS)</t>
  </si>
  <si>
    <t>pro injektáž a vodní tlak. zk. ponechávaných částí kamenného zdiva, viz Dispozice nového stavu a TZ, odhad: 50m=50,000 [A]m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</si>
  <si>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</si>
  <si>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264741</t>
  </si>
  <si>
    <t>VRTY PRO PILOTY TŘ I A II D DO 1000MM
(pozn. Při provádění vrtů pro piloty a záporové pažení není možné umísťovat těžkou techniku na stávající mostní konstrukci. Zároveň je nutné naplánovat následné výkopové práce tak, aby nebyla ohrožena stabilita stávající nosné konstrukce, která bude postupně bourána.)</t>
  </si>
  <si>
    <t>pro založení mostu, viz Dispozice nového stavu a TZ (předpoklad): 35m=35,000 [A]m
(POZOR - nevykazuje se hluché vrtání)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</si>
  <si>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</si>
  <si>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264841</t>
  </si>
  <si>
    <t>VRTY PRO PILOTY TŘ III A IV D DO 1000MM
(pozn. Při provádění vrtů pro piloty a záporové pažení není možné umísťovat těžkou techniku na stávající mostní konstrukci. Zároveň je nutné naplánovat následné výkopové práce tak, aby nebyla ohrožena stabilita stávající nosné konstrukce, která bude postupně bourána.)</t>
  </si>
  <si>
    <t>pro založení mostu, viz Dispozice nového stavu a TZ (předpoklad): 5m=5,000 [A]m
(POZOR - nevykazuje se hluché vrtání)</t>
  </si>
  <si>
    <t>281611</t>
  </si>
  <si>
    <t>INJEKTOVÁNÍ NÍZKOTLAKÉ Z CEMENTOVÝCH POJIV NA POVRCHU
Vč. vodních tlak. zkoušek, bližší specifikace viz Technická zpráva,_x000D_
(rozsah bude upřesněn dle dohody s TDS)</t>
  </si>
  <si>
    <t>ponechávané části kamenného zdiva, viz Dispozice nového stavu a TZ, odhad: 5,2m3=5,200 [A]m3</t>
  </si>
  <si>
    <t>Položka injektážních prací obsahuje kompletní práce, mimo zřízení vrtů (vykazují se položkami 261, 262), které jsou nutné pro předepsanou funkci injektáže (statickou, těsnící a pod.). Položka obsahuje vodní tlakové zkoušky před a po injektáži. 
Položka zahrnuje veškerý materiál, výrobky a polotovary, včetně mimostaveništní a vnitrostaveništní dopravy (rovněž přesuny), včetně naložení a složení, případně s uložením.</t>
  </si>
  <si>
    <t>Svislé konstrukce</t>
  </si>
  <si>
    <t>311325R</t>
  </si>
  <si>
    <t>ZDI A STĚNY PODP A VOL ZE ŽELEZOBET DO C30/37
Kompletní obnova navazujících kolmých zdí zajišťujících těleso komunikace mezi mostem a lávkou do požadovaného stavu, bet. C30/37 - XC4, XD3, XF4 vč. veškerých pomocných prací a materiálu, viz Technická zpráva a Dispozice nového stavu</t>
  </si>
  <si>
    <t>obnova navazujících kolmých zdí zajišťujících těleso komunikace mezi mostem a lávkou, viz Stáv. stav, Dispozice nového stavu a TZ, odhad: 1,5m3=1,500 [A]m3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</si>
  <si>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</si>
  <si>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31717</t>
  </si>
  <si>
    <t>KOVOVÉ KONSTRUKCE PRO KOTVENÍ ŘÍMSY</t>
  </si>
  <si>
    <t xml:space="preserve">KG        </t>
  </si>
  <si>
    <t>do mostovky, viz Dispozice nového stavu a TZ: 5,26kg*12ks*2=126,240 [A]kg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</si>
  <si>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</si>
  <si>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</si>
  <si>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
C30/37 - XC4, XD3, XF4</t>
  </si>
  <si>
    <t>viz Výkres tvaru NK: 8m3=8,000 [A]m3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</si>
  <si>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spár,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spár a spojů,
- opatření povrchů betonu izolací proti zemní vlhkosti v částech, kde přijdou do styku se zeminou nebo kamenivem,
- případné zřízení spojovací vrstvy u základů,
- úpravy pro osazení zařízení ochrany konstrukce proti vlivu bludných proudů.</t>
  </si>
  <si>
    <t>317365</t>
  </si>
  <si>
    <t>VÝZTUŽ ŘÍMS Z OCELI 10505, B500B</t>
  </si>
  <si>
    <t>viz pol. 317325: 8m3*0,15t/m3 (předpoklad)=1,200 [A]t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</si>
  <si>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</si>
  <si>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333215</t>
  </si>
  <si>
    <t>PŘEZDĚNÍ OPĚR A KŘÍDEL Z KAMENNÉHO ZDIVA</t>
  </si>
  <si>
    <t>výměna uvolněných nebo poškozených kamenů ponechaných částí kamenného zdiva opěr, viz Dispozice nového stavu a TZ (předpoklad): 2,5m*8m*2*0,1 (odhad 10 % plochy)*0,4m (předpokl. hl. kamenů)=1,600 [A]m3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</si>
  <si>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</si>
  <si>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333326</t>
  </si>
  <si>
    <t>MOSTNÍ OPĚRY A KŘÍDLA ZE ŽELEZOVÉHO BETONU DO C40/50
C35/45 - XC4, XD3, XF4</t>
  </si>
  <si>
    <t>viz Výkr. tvaru NK:
opěry/příčníky: 1,2m*(1,375m+2m)*8,1m=32,805 [A]m3
křídla (plochy z půdorysu x prům. v.): 1,47m2*(1,3m+1,86m)/2 + 1,55m2*(1,3m+2,17m)/2=5,012 [B]m3
A+B=37,817 [C]m3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</si>
  <si>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</si>
  <si>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</si>
  <si>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</si>
  <si>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viz pol. 333326: 37,817m3*0,13t/m3 (předpoklad)=4,916 [A]t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</si>
  <si>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</si>
  <si>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Vodorovné konstrukce</t>
  </si>
  <si>
    <t>421326</t>
  </si>
  <si>
    <t>MOSTNÍ NOSNÉ DESKOVÉ KONSTRUKCE ZE ŽELEZOBETONU DO C40/50
C35/45 - XC4, XD3, XF4</t>
  </si>
  <si>
    <t>viz Výkr. tvaru NK: 5,78m2 (plocha z příč. řezu odměř. z dwg)*12,4m + ((1m-0,785m)*2,5m + (1m-0,785m-0,0925m)*1,2m + (1m-0,785m+0,325m)*1,2m)*8,1m=82,465 [A]m3</t>
  </si>
  <si>
    <t>421365</t>
  </si>
  <si>
    <t>VÝZTUŽ MOSTNÍ DESKOVÉ KONSTRUKCE Z OCELI 10505, B500B</t>
  </si>
  <si>
    <t>viz pol. 421326: 82,465m3*0,16t/m3 (předpoklad)=13,194 [A]t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</si>
  <si>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</si>
  <si>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434125</t>
  </si>
  <si>
    <t>SCHODIŠŤOVÉ STUPNĚ, Z DÍLCŮ ŽELEZOBETON DO C30/37
C30/37 - XF4</t>
  </si>
  <si>
    <t>služební schodiště, viz Dispozice nového stavu a TZ (předpoklad): 0,75m*0,18m*0,55m*24ks=1,782 [A]m3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</si>
  <si>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apod.).</t>
  </si>
  <si>
    <t>451312</t>
  </si>
  <si>
    <t>PODKLADNÍ A VÝPLŇOVÉ VRSTVY Z PROSTÉHO BETONU C12/15
X0</t>
  </si>
  <si>
    <t>pod koncové příčníky NK, viz Výkres tvaru NK: 1,55m*8,4m*0,15m*2=3,906 [A]m3
pod drenáž v rubu NK, viz Dispozice nového stavu: 0,2m2*8,1m*2=3,240 [B]m3
A+B=7,146 [C]m3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</si>
  <si>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spár,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spár a spojů,
- opatření povrchů betonu izolací proti zemní vlhkosti v částech, kde přijdou do styku se zeminou nebo kamenivem,
- případné zřízení spojovací vrstvy u základů,
- úpravy pro osazení zařízení ochrany konstrukce proti vlivu bludných proudů.</t>
  </si>
  <si>
    <t>45131A</t>
  </si>
  <si>
    <t>PODKLADNÍ A VÝPLŇOVÉ VRSTVY Z PROSTÉHO BETONU C20/25
C20/25n - XF3</t>
  </si>
  <si>
    <t>úpravy kolem mostu, viz TZ a Dispozice nového stavu:
pod odláždění, viz pol. 465512: 95,394m2*0,1m=9,539 [A]m3
pod schodiště, viz pol. 43**** (předpoklad): 1,92m2*0,75m=1,440 [B]m3
A+B=10,979 [C]m3</t>
  </si>
  <si>
    <t>45157</t>
  </si>
  <si>
    <t>PODKLADNÍ A VÝPLŇOVÉ VRSTVY Z KAMENIVA TĚŽENÉHO
ŠP</t>
  </si>
  <si>
    <t>úpravy kolem mostu, viz TZ a Dispozice nového stavu:
pod odláždění, viz pol. 465512: 95,394m2*0,1m=9,539 [A]m3
pod skluzy, viz pol. 935212: 12,54m*0,6m*0,1m=0,752 [B]m3
pod schodiště, viz pol. 43**** (předpoklad): 6,7m*0,75m*0,1m=0,503 [C]m3
A+B+C=10,794 [D]m3</t>
  </si>
  <si>
    <t>45852</t>
  </si>
  <si>
    <t>VÝPLŇ ZA OPĚRAMI A ZDMI Z KAMENIVA DRCENÉHO</t>
  </si>
  <si>
    <t>samostatný zesílený přechodový klín, viz Dispozice nového stavu (půdorys plochy odměř. z dwg / prům. tl.): 31,4m2/0,56m + 33,5m2/0,48m=125,863 [A]m3</t>
  </si>
  <si>
    <t>461315</t>
  </si>
  <si>
    <t>PATKY Z PROSTÉHO BETONU C30/37
XF4</t>
  </si>
  <si>
    <t>opěrné prahy dlažby v patě svahů, viz Dispozice nového stavu: 0,5m*0,8m*(6,5m+4,5m)=4,400 [A]m3</t>
  </si>
  <si>
    <t>položka zahrnuje:
- nutné zemní práce (hloubení rýh apod.)
- dodání čerstvého betonu (betonové směsi) požadované kvality, jeho uložení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spár, včetně potřebných úprav, výplně, vložek, opracování, očištění a ošetření,
- bednění požadovaných konstr. (i ztracené) s úpravou dle požadované kvality povrchu betonu, včetně odbedňovacích a odskružovacích prostředků,
- zřízení všech požadovaných otvorů, kapes, výklenků, prostupů, dutin, drážek apod., vč. ztížení práce a úprav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a tmelení spár a spojů,
- opatření povrchů betonu izolací proti zemní vlhkosti v částech, kde přijdou do styku se zeminou nebo kamenivem</t>
  </si>
  <si>
    <t>465512</t>
  </si>
  <si>
    <t>DLAŽBY Z LOMOVÉHO KAMENE NA MC
Spárování maltou MC 25 na odolnost XF4</t>
  </si>
  <si>
    <t>úpravy kolem mostu, viz Dispozice nového stavu (plochy odměř. z půdorysu x koef. pro zohled. sklonu): 35,3m2*1,26 + 29,2m2*1,2 + (1,28m+0,68m)*8,1m=95,394 [A]m2
A*0,2m=19,079 [B]m3</t>
  </si>
  <si>
    <t>položka zahrnuje:
- nutné zemní práce (svahování, úpravu pláně apod.)
- zřízení spojovací vrstvy
- zřízení lože dlažby z cementové malty předepsané kvality a předepsané tloušťky
- dodávku a položení dlažby z lomového kamene do předepsaného tvaru
- spárování, těsnění, tmelení a vyplnění spár MC případně s vyklínováním
- úprava povrchu pro odvedení srážkové vody
- nezahrnuje podklad pod dlažbu, vykazuje se samostatně položkami SD 45</t>
  </si>
  <si>
    <t>57475</t>
  </si>
  <si>
    <t>VOZOVKOVÉ VÝZTUŽNÉ VRSTVY Z GEOMŘÍŽOVINY
Geotextilie ze skelného vlákna, parametry dle PD</t>
  </si>
  <si>
    <t>nad spárou mezi podpěrami a přechodovou oblastí na spodním povrchu ochranné vrstvy vozovky, viz Dispozice nového stavu: 5m*7m*2=70,000 [A]m2</t>
  </si>
  <si>
    <t>- dodání geomříže v požadované kvalitě a v množství včetně přesahů (přesahy započteny v jednotkové ceně)
- očištění podkladu
- pokládka geomříže dle předepsaného technologického předpisu</t>
  </si>
  <si>
    <t>575C43</t>
  </si>
  <si>
    <t>LITÝ ASFALT MA IV (OCHRANA MOSTNÍ IZOLACE) 11 TL. 35MM
(TSA 20/30)</t>
  </si>
  <si>
    <t>na mostovce, viz Dispozice nového stavu: 12,4m*7m=86,800 [A]m2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</si>
  <si>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spár a spojů
- úpravu napojení, ukončení podél obrubníků, dilatačních zařízení, odvodňovacích proužků, odvodňovačů, vpustí, šachet apod.
- nezahrnuje postřiky, nátěry
- nezahrnuje těsnění podél obrubníků, dilatačních zařízení, odvodňovacích proužků, odvodňovačů, vpustí, šachet apod.</t>
  </si>
  <si>
    <t>VRSTVY PRO OBNOVU, OPRAVY - SPOJ POSTŘIK DO 0,5KG/M2
C 50 B5, 0,3 kg/m2</t>
  </si>
  <si>
    <t>kce vozovky na mostě, viz Dispozice nového stavu: 12,4m*7m*2=173,600 [A]m2</t>
  </si>
  <si>
    <t>5774AD</t>
  </si>
  <si>
    <t>VRSTVY PRO OBNOVU A OPRAVY Z ASF BETONU ACO 11
(50/70)</t>
  </si>
  <si>
    <t>kce vozovky na mostě, viz Dispozice nového stavu: 12,4m*7m*0,04m=3,472 [A]m3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</si>
  <si>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 nezahrnuje očištění podkladu po veřejném provozu</t>
  </si>
  <si>
    <t>kce vozovky na mostě, viz Dispozice nového stavu: 12,4m*7m*0,06m=5,208 [A]m3</t>
  </si>
  <si>
    <t>řezané spáry v obrusné vrstvě vozovky nad spárou mezi koncovým příčníkem a přechodovým klínem, viz pol. 919111: 7m*2=14,000 [A]m
mezi obrubníkem a vozovkou, viz pol. 917224: 9,3m=9,300 [B]m
A+B=23,300 [C]m</t>
  </si>
  <si>
    <t>Úpravy povrchů, podlahy, výplně otvorů</t>
  </si>
  <si>
    <t>62747</t>
  </si>
  <si>
    <t>SPÁROVÁNÍ STARÉHO ZDIVA ZVLÁŠT MALTOU
Hloubkové přespárování aktivovanou maltou za použití plastifikátorů (popř. vzdušného vápna) vč. čištění spár, bližší specifikace viz Technická zpráva - Postup při čištění zdiva</t>
  </si>
  <si>
    <t>lícové plochy ponechaných částí kamenného zdiva, viz Dispozice nového stavu (předpoklad): 2,5m*8m*2=40,000 [A]m2</t>
  </si>
  <si>
    <t>položka zahrnuje:
dodávku veškerého materiálu potřebného pro předepsanou úpravu v předepsané kvalitě vyčištění spár (vyškrábání), vypláchnutí spár vodou, očištění povrchu spárování
odklizení suti a přebytečného materiálu</t>
  </si>
  <si>
    <t>Přidružená stavební výroba</t>
  </si>
  <si>
    <t>711112</t>
  </si>
  <si>
    <t>IZOLACE BĚŽNÝCH KONSTRUKCÍ PROTI ZEMNÍ VLHKOSTI ASFALTOVÝMI PÁSY
NAIP modifikované tl. 5 mm vč. předepsaných úprav povrchu podkladu</t>
  </si>
  <si>
    <t>rubové plochy nových částí opěr a křídel, viz Dispozice nového stavu: (2,3m+3,1m)*8,1m + 3,2m2+4,3m2=51,240 [A]m2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</si>
  <si>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</si>
  <si>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711137</t>
  </si>
  <si>
    <t>IZOLACE BĚŽNÝCH KONSTR PROTI VOL STÉK VODĚ Z PE FÓLIÍ
Tl. 2 mm (geomembrána s pevností min. 20 kN/m)</t>
  </si>
  <si>
    <t>těsnící fólie v rubu NK, viz Dispozice nového stavu a TZ: (2,3m+1,8m)*8,1m*1,4 (protažení min. 20 % v obou směrech)=46,494 [A]m2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</si>
  <si>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technolog. předpisu
- zřízení izolace i jednotlivých vrstev po etapách, včetně pracovních spár a spojů
- úprava u okrajů, rohů, hran, dilatačních i pracovních spojů, kotev, obrubníků, dilatačních zařízení, odvodnění, otvorů, neizolovaných míst apod.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</si>
  <si>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</si>
  <si>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
NAIP modifikované tl. 5 mm celoplošně spojené s podkladem vč. předepsaných úprav povrchu podkladu</t>
  </si>
  <si>
    <t xml:space="preserve">na mostovce, viz Dispozice nového stavu: 12,4m*8,1m=100,440 [A]m2 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</si>
  <si>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technolog. předpisu
- zřízení izolace i jednotlivých vrstev po etapách, včetně pracovních spár a spojů
- úprava u okrajů, rohů, hran, dilatačních i pracovních spojů, kotev, obrubníků, dilatačních zařízení, odvodnění, otvorů, neizolovaných míst apod.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</si>
  <si>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</si>
  <si>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
Pás s AL fólií celoplošně přilepený do lepícího nátěru za horka</t>
  </si>
  <si>
    <t>mostovka pod římsami, viz Dispozice nového stavu: 12,4m*0,65m*2=16,120 [A]m2</t>
  </si>
  <si>
    <t>položka zahrnuje:
- dodání předepsaného ochranného materiálu
- zřízení ochrany izolace</t>
  </si>
  <si>
    <t>711519</t>
  </si>
  <si>
    <t>OCHRANA IZOLACE PODZEMNÍCH OBJEKTŮ TEXTILIÍ
Geotextilie min. 600 g/m2</t>
  </si>
  <si>
    <t>viz Dispozice nového stavu (plochy odměř. z dwg):
rubové plochy nových částí opěr: (2,3m+3,1m)*8,1m*2 (dvě vrstvy)=87,480 [A]m2
ostatní zasypané plochy: (0,44m+0,51m)*8,1m + 1,02m2+1,17m2 (líc a boky nových částí opěr) + 3,36m2+2,46m2+0,8m*0,5m + 4,54m2+2,44m2+0,8m2*0,5m (křídla)=23,485 [B]m2
A+B=110,965 [C]m2</t>
  </si>
  <si>
    <t>položka zahrnuje:
- dodání  předepsaného ochranného materiálu
- zřízení ochrany izolace</t>
  </si>
  <si>
    <t>78382</t>
  </si>
  <si>
    <t>NÁTĚRY BETON KONSTR TYP S2 (OS-B)</t>
  </si>
  <si>
    <t>boční líce NK, viz Výkres tvaru NK: 12,4m*0,705m*2=17,484 [A]m2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</si>
  <si>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</si>
  <si>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</si>
  <si>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</si>
  <si>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obrubníková část říms, viz Dispozice nového stavu: (17,9m+12,4m)*0,35m=10,605 [A]m2</t>
  </si>
  <si>
    <t>875332</t>
  </si>
  <si>
    <t>POTRUBÍ DREN Z TRUB PLAST DN DO 150MM DĚROVANÝCH
HDPE DN 150</t>
  </si>
  <si>
    <t xml:space="preserve">odvodnění rubu opěr/koncových příčníků, viz Dispozice nového stavu (vč. prostupu s přesahem): (8,1m+1,2m+0,1m)*2=18,800 [A]m </t>
  </si>
  <si>
    <t>položky pro zhotovení potrubí platí bez ohledu na sklon_x000D_
zahrnuje:_x000D_
- výrobní dokumentaci (včetně technologického předpisu)_x000D_
- dodání veškerého trubního a pomocného materiálu (trouby, trubky, tvarovky, spojovací a těsnící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</si>
  <si>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9112B1</t>
  </si>
  <si>
    <t>ZÁBRADLÍ MOSTNÍ SE SVISLOU VÝPLNÍ - DODÁVKA A MONTÁŽ
Specifikace viz. Technická zpráva</t>
  </si>
  <si>
    <t>na římsách, viz Dispozice nového stavu: 2,815m+12,27m+1,98m + 12,38m=29,445 [A]m</t>
  </si>
  <si>
    <t>položka zahrnuje:
dodání zábradlí včetně předepsané povrchové úpravy
kotvení sloupků, t.j. kotevní desky, šrouby z nerez oceli, vrty a zálivku, pokud zadávací dokumentace nestanoví jinak případné nivelační hmoty pod kotevní desky</t>
  </si>
  <si>
    <t>9112B3</t>
  </si>
  <si>
    <t>ZÁBRADLÍ MOSTNÍ SE SVISLOU VÝPLNÍ - DEMONTÁŽ S PŘESUNEM
Odvoz na Cestmistrovtví Žďár nad Sázavou</t>
  </si>
  <si>
    <t xml:space="preserve">stáv. zábradlí na římsách, viz Stáv. stav: 12m+14,5m=26,500 [A]m </t>
  </si>
  <si>
    <t>položka zahrnuje:
- demontáž a odstranění zařízení
- jeho odvoz na předepsané místo</t>
  </si>
  <si>
    <t>91345</t>
  </si>
  <si>
    <t>NIVELAČNÍ ZNAČKY KOVOVÉ
Z korozivzdorné oceli třídy 1.4401</t>
  </si>
  <si>
    <t>v bočních lících opěr, viz TZ: 2*2ks=4,000 [A]ks</t>
  </si>
  <si>
    <t>položka zahrnuje:
- dodání a osazení nivelační značky včetně nutných zemních prací
- vnitrostaveništní a mimostaveništní dopravu</t>
  </si>
  <si>
    <t>914A21</t>
  </si>
  <si>
    <t>EV ČÍSLO MOSTU OCEL S FÓLIÍ TŘ.1 DODÁVKA A MONTÁŽ
Kompletní provedení, vč. sloupku apod.</t>
  </si>
  <si>
    <t>2=2,000 [A]ks</t>
  </si>
  <si>
    <t>položka zahrnuje:
- dodávku a montáž značek v požadovaném provedení</t>
  </si>
  <si>
    <t>914A23</t>
  </si>
  <si>
    <t>EV ČÍSLO MOSTU OCEL S FÓLIÍ TŘ.1 DEMONTÁŽ
Odvoz na Cestmistrovtví Žďár nad Sázavou</t>
  </si>
  <si>
    <t>stáv. ozn. mostu: 2ks=2,000 [A]ks</t>
  </si>
  <si>
    <t>Položka zahrnuje odstranění, demontáž a odklizení materiálu s odvozem na předepsané místo</t>
  </si>
  <si>
    <t>917223</t>
  </si>
  <si>
    <t>SILNIČNÍ A CHODNÍKOVÉ OBRUBY Z BETONOVÝCH OBRUBNÍKŮ ŠÍŘ 100MM
100x250 mm do bet. lože s opěrou</t>
  </si>
  <si>
    <t>viz Dispozice nového stavu: 37,5m=37,500 [A]m</t>
  </si>
  <si>
    <t>rozhraní vozovky a odláždění LK, viz Dispozice nového stavu: 3m+6,3m=9,300 [A]m</t>
  </si>
  <si>
    <t>řezané spáry v obrusné vrstvě vozovky nad spárou mezi koncovým příčníkem a přechodovým klínem, viz Dispozice nového stavu: 7m*2=14,000 [A]m</t>
  </si>
  <si>
    <t>93132</t>
  </si>
  <si>
    <t>TĚSNĚNÍ DILATAČ SPAR ASF ZÁLIVKOU MODIFIK
Za horka</t>
  </si>
  <si>
    <t>viz Dispozice nového stavu:
podélné spáry mezi římsou a vozovkou: (17,9m+12,4m)*0,02m*(0,03m+0,04m)=0,042 [A]m3
spáry mezi dlažbou a lícem spodní stavby: (8,1m*2+8,2m+8,4m)*0,02m*0,04m=0,026 [B]m3
A+B=0,068 [C]m3</t>
  </si>
  <si>
    <t>položka zahrnuje dodávku a osazení předepsaného materiálu, očištění ploch spáry před úpravou, očištění okolí spáry po úpravě
nezahrnuje těsnící profil</t>
  </si>
  <si>
    <t>933331</t>
  </si>
  <si>
    <t>ZKOUŠKA INTEGRITY ULTRAZVUKEM V TRUBKÁCH PILOT SYSTÉMOVÝCH</t>
  </si>
  <si>
    <t>2=2,000 [A]</t>
  </si>
  <si>
    <t>Položka zahrnuje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trubek.</t>
  </si>
  <si>
    <t>933333</t>
  </si>
  <si>
    <t>ZKOUŠKA INTEGRITY ULTRAZVUKEM ODRAZ METOD PIT PILOT SYSTÉMOVÝCH</t>
  </si>
  <si>
    <t>viz pol. 224325: 10ks=10,000 [A]ks</t>
  </si>
  <si>
    <t>Položka obsahuje podklady a dokumentaci zkoušky; 
- případné stavební práce spojené s přípravou a provedením zkoušky; 
- veškerá zkušební a měřící zařízení vč. opotřebení a nájmu; 
- výpomoce při vlastní zkoušce; 
- provedení vlastní zkoušky a její vyhodnocení.</t>
  </si>
  <si>
    <t>935212</t>
  </si>
  <si>
    <t>PŘÍKOPOVÉ ŽLABY Z BETON TVÁRNIC ŠÍŘ DO 600MM DO BETONU TL 100MM
Do betonu C20/25n - XF3, spárování maltou MC 25 na odolnost XF4</t>
  </si>
  <si>
    <t>skluzy za křídly, viz Dispozice nového stavu: (18ks+20ks)*0,33m=12,540 [A]m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</si>
  <si>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</si>
  <si>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938443</t>
  </si>
  <si>
    <t>OČIŠTĚNÍ ZDIVA OTRYSKÁNÍM TLAKOVOU VODOU DO 1000 BARŮ</t>
  </si>
  <si>
    <t>lícové plochy ponechaných částí kamenného zdiva, viz Dispozice nového stavu a TZ (předpoklad): (2,5m+2,5m)*8m*2 (před a po injektáži)=80,000 [A]m2</t>
  </si>
  <si>
    <t>položka zahrnuje očištění předepsaným způsobem včetně odklizení vzniklého odpadu</t>
  </si>
  <si>
    <t>938452</t>
  </si>
  <si>
    <t>OČIŠTĚNÍ ZDIVA OTRYSKÁNÍM NA SUCHO KŘEMIČ PÍSKEM</t>
  </si>
  <si>
    <t>94490</t>
  </si>
  <si>
    <t>OCHRANNÁ KONSTRUKCE</t>
  </si>
  <si>
    <t>ochr. koryta pod NK během stavebních prací, viz Dispozice nového stavu, předpoklad: 50m2=50,000 [A]m2</t>
  </si>
  <si>
    <t>Položka zahrnuje dovoz, montáž, údržbu, opotřebení (nájemné), demontáž, konzervaci, odvoz.</t>
  </si>
  <si>
    <t>96613</t>
  </si>
  <si>
    <t>BOURÁNÍ KONSTRUKCÍ Z KAMENE NA MC
(Pro veškeré práce na demolici stáv. mostu musí být zvolen takový postup a opatření, které budou respektovat podmínky staveniště a zároveň stanoviska všech DOSS a Lesy ČR, s. p.. Obecně nesmí dojít zejména k odpadávání
 jakéhokoliv materiálu do prostoru vodního toku a v případě potřeby musí být provedena pouze povolená dočasná úprava usměrnění toku.)</t>
  </si>
  <si>
    <t>stáv. kce, viz Stáv. stav a Dispozice nového stavu, předpoklad (plochy odměř. z dwg): 11,77m2*7,45m (klenba+část opěr) + (18,7m2+11,6m2)*1,2m (rovnoběž. křídla) - 1,6m3 (viz. pol. 333215)=122,446 [A]m3</t>
  </si>
  <si>
    <t>položka zahrnuje:
- rozbourání konstrukce bez ohledu na použitou technologii
- veškeré pomocné konstrukce (lešení apod.)
- veškerou manipulaci s vybouranou sutí a hmotami včetně uložení na skládku. Nezahrnuje poplatek za skládku, který se vykazuje v položce 0141** (s výjimkou malého množství bouraného materiálu, kde je možné poplatek zahrnout do jednotkové ceny bourání - tento fakt musí být uveden v doplňujícím textu k položce)
- veškeré další práce plynoucí z technologického předpisu a z platných předpisů</t>
  </si>
  <si>
    <t>96616</t>
  </si>
  <si>
    <t>BOURÁNÍ KONSTRUKCÍ ZE ŽELEZOBETONU
(Pro veškeré práce na demolici stáv. mostu musí být zvolen takový postup a opatření, které budou respektovat podmínky staveniště a zároveň stanoviska všech DOSS a Lesy ČR, s. p.. Obecně nesmí dojít zejména k odpadávání
 jakéhokoliv materiálu do prostoru vodního toku a v případě potřeby musí být provedena pouze povolená dočasná úprava usměrnění toku.)</t>
  </si>
  <si>
    <t>stáv. kce, viz Stáv. stav a Dispozice nového stavu:
římsy (plochy odměř. z dwg): 0,173m2*12,56m + 0,198m2*7,45m=3,648 [A]m3
částečné ubourání navazujících betonových zdí (kolmých křídel lávky, které zajišťují těleso komunikace v prostoru mezi lávkou a mostem), odhad: 1,5m3=1,500 [B]m3
A+B=5,148 [C]m3</t>
  </si>
  <si>
    <t>Stavba: 21006-SP/18E23 - II/352 Nížkov, most ev.č. 352-007</t>
  </si>
  <si>
    <t>Varianta: ZŘ - Základní řešení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</si>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</sst>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###\ ##0.00"/>
    <numFmt numFmtId="165" formatCode="###\ ###\ ###\ ##0.000"/>
  </numFmts>
  <fonts count="5" x14ac:knownFonts="1">
    <font>
      <sz val="10"/>
      <name val="Arial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64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165" fontId="0" fillId="0" borderId="1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vertical="center"/>
    </xf>
    <xf numFmtId="164" fontId="0" fillId="0" borderId="1" xfId="0" applyNumberFormat="1" applyFont="1" applyFill="1" applyBorder="1" applyAlignment="1" applyProtection="1">
      <alignment vertical="center"/>
    </xf>
    <xf numFmtId="164" fontId="0" fillId="0" borderId="1" xfId="0" applyNumberFormat="1" applyBorder="1" applyProtection="1">
      <alignment vertical="center"/>
      <protection locked="0"/>
    </xf>
    <xf numFmtId="0" fontId="0" fillId="0" borderId="0" xfId="0" applyNumberFormat="1" applyFont="1" applyFill="1" applyBorder="1" applyAlignment="1" applyProtection="1">
      <alignment vertical="center" wrapText="1" shrinkToFit="1"/>
    </xf>
    <xf numFmtId="164" fontId="3" fillId="2" borderId="0" xfId="0" applyNumberFormat="1" applyFont="1" applyFill="1" applyBorder="1" applyAlignment="1" applyProtection="1">
      <alignment vertical="center"/>
    </xf>
    <xf numFmtId="14" fontId="4" fillId="0" borderId="0" xfId="0" applyNumberFormat="1" applyFont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tabSelected="1" zoomScaleNormal="100" workbookViewId="0">
      <pane ySplit="10" topLeftCell="A11" activePane="bottomLeft" state="frozen"/>
      <selection pane="bottomLeft" activeCell="E39" sqref="E39"/>
    </sheetView>
  </sheetViews>
  <sheetFormatPr defaultRowHeight="12.75" customHeight="1" x14ac:dyDescent="0.2"/>
  <cols>
    <col min="1" max="1" width="20.7109375" customWidth="1"/>
    <col min="2" max="2" width="60.7109375" customWidth="1"/>
    <col min="3" max="5" width="24.7109375" customWidth="1"/>
  </cols>
  <sheetData>
    <row r="1" spans="1:8" ht="12.75" customHeight="1" x14ac:dyDescent="0.2">
      <c r="A1" s="4"/>
      <c r="G1" s="13">
        <v>45592</v>
      </c>
    </row>
    <row r="3" spans="1:8" ht="12.75" customHeight="1" x14ac:dyDescent="0.2">
      <c r="A3" s="15" t="s">
        <v>0</v>
      </c>
      <c r="B3" s="15"/>
      <c r="C3" s="15"/>
      <c r="D3" s="15"/>
      <c r="E3" s="15"/>
    </row>
    <row r="5" spans="1:8" ht="12.75" customHeight="1" x14ac:dyDescent="0.2">
      <c r="B5" s="14" t="s">
        <v>503</v>
      </c>
    </row>
    <row r="6" spans="1:8" ht="12.75" customHeight="1" x14ac:dyDescent="0.2">
      <c r="B6" t="s">
        <v>504</v>
      </c>
      <c r="G6" t="s">
        <v>3</v>
      </c>
      <c r="H6">
        <v>0</v>
      </c>
    </row>
    <row r="7" spans="1:8" ht="12.75" customHeight="1" x14ac:dyDescent="0.2">
      <c r="B7" s="2" t="s">
        <v>1</v>
      </c>
      <c r="C7" s="1">
        <f>SUM(C11:C13)</f>
        <v>0</v>
      </c>
      <c r="G7" t="s">
        <v>4</v>
      </c>
      <c r="H7">
        <v>15</v>
      </c>
    </row>
    <row r="8" spans="1:8" ht="12.75" customHeight="1" x14ac:dyDescent="0.2">
      <c r="B8" s="2" t="s">
        <v>2</v>
      </c>
      <c r="C8" s="1">
        <f>SUM(E11:E13)</f>
        <v>0</v>
      </c>
      <c r="G8" t="s">
        <v>5</v>
      </c>
      <c r="H8">
        <v>21</v>
      </c>
    </row>
    <row r="10" spans="1:8" ht="12.75" customHeight="1" x14ac:dyDescent="0.2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</row>
    <row r="11" spans="1:8" ht="12.75" customHeight="1" x14ac:dyDescent="0.2">
      <c r="A11" s="5" t="s">
        <v>16</v>
      </c>
      <c r="B11" s="5" t="s">
        <v>17</v>
      </c>
      <c r="C11" s="9">
        <f>'010'!I45</f>
        <v>0</v>
      </c>
      <c r="D11" s="9">
        <f>'010'!P45</f>
        <v>0</v>
      </c>
      <c r="E11" s="9">
        <f>C11+D11</f>
        <v>0</v>
      </c>
    </row>
    <row r="12" spans="1:8" ht="12.75" customHeight="1" x14ac:dyDescent="0.2">
      <c r="A12" s="5" t="s">
        <v>84</v>
      </c>
      <c r="B12" s="5" t="s">
        <v>85</v>
      </c>
      <c r="C12" s="9">
        <f>'101'!I137</f>
        <v>0</v>
      </c>
      <c r="D12" s="9">
        <f>'101'!P137</f>
        <v>0</v>
      </c>
      <c r="E12" s="9">
        <f>C12+D12</f>
        <v>0</v>
      </c>
    </row>
    <row r="13" spans="1:8" ht="12.75" customHeight="1" x14ac:dyDescent="0.2">
      <c r="A13" s="5" t="s">
        <v>221</v>
      </c>
      <c r="B13" s="5" t="s">
        <v>222</v>
      </c>
      <c r="C13" s="9">
        <f>'201'!I278</f>
        <v>0</v>
      </c>
      <c r="D13" s="9">
        <f>'201'!P278</f>
        <v>0</v>
      </c>
      <c r="E13" s="9">
        <f>C13+D13</f>
        <v>0</v>
      </c>
    </row>
  </sheetData>
  <sheetProtection formatColumns="0"/>
  <mergeCells count="1">
    <mergeCell ref="A3:E3"/>
  </mergeCells>
  <hyperlinks>
    <hyperlink ref="A11" location="#'010'!A1" tooltip="Odkaz na stranku objektu [010]" display="010"/>
    <hyperlink ref="A12" location="#'101'!A1" tooltip="Odkaz na stranku objektu [101]" display="101"/>
    <hyperlink ref="A13" location="#'201'!A1" tooltip="Odkaz na stranku objektu [201]" display="201"/>
  </hyperlinks>
  <pageMargins left="0.75" right="0.75" top="1" bottom="1" header="0.5" footer="0.5"/>
  <pageSetup paperSize="9" scale="85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showGridLines="0" zoomScaleNormal="100" workbookViewId="0">
      <pane ySplit="10" topLeftCell="A11" activePane="bottomLeft" state="frozen"/>
      <selection activeCell="A11" sqref="A11"/>
      <selection pane="bottomLeft" activeCell="H61" sqref="H61"/>
    </sheetView>
  </sheetViews>
  <sheetFormatPr defaultRowHeight="12.75" customHeight="1" x14ac:dyDescent="0.2"/>
  <cols>
    <col min="1" max="1" width="6.7109375" customWidth="1"/>
    <col min="2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">
      <c r="A1" s="4"/>
    </row>
    <row r="2" spans="1:16" ht="12.75" customHeight="1" x14ac:dyDescent="0.2">
      <c r="A2" s="15" t="s">
        <v>505</v>
      </c>
      <c r="B2" s="15"/>
      <c r="C2" s="15"/>
      <c r="D2" s="15"/>
      <c r="E2" s="15"/>
      <c r="F2" s="15"/>
      <c r="G2" s="15"/>
      <c r="H2" s="15"/>
      <c r="I2" s="15"/>
    </row>
    <row r="4" spans="1:16" ht="12.75" customHeight="1" x14ac:dyDescent="0.2">
      <c r="A4" t="s">
        <v>11</v>
      </c>
      <c r="C4" s="4" t="s">
        <v>14</v>
      </c>
      <c r="D4" s="4"/>
      <c r="E4" s="4" t="s">
        <v>15</v>
      </c>
    </row>
    <row r="5" spans="1:16" ht="12.75" customHeight="1" x14ac:dyDescent="0.2">
      <c r="A5" t="s">
        <v>12</v>
      </c>
      <c r="C5" s="4" t="s">
        <v>16</v>
      </c>
      <c r="D5" s="4"/>
      <c r="E5" s="4" t="s">
        <v>17</v>
      </c>
    </row>
    <row r="6" spans="1:16" ht="12.75" customHeight="1" x14ac:dyDescent="0.2">
      <c r="A6" t="s">
        <v>13</v>
      </c>
      <c r="C6" s="4" t="s">
        <v>16</v>
      </c>
      <c r="D6" s="4"/>
      <c r="E6" s="4" t="s">
        <v>17</v>
      </c>
    </row>
    <row r="7" spans="1:16" ht="12.75" customHeight="1" x14ac:dyDescent="0.2">
      <c r="C7" s="4"/>
      <c r="D7" s="4"/>
      <c r="E7" s="4"/>
    </row>
    <row r="8" spans="1:16" ht="12.75" customHeight="1" x14ac:dyDescent="0.2">
      <c r="A8" s="16" t="s">
        <v>18</v>
      </c>
      <c r="B8" s="16" t="s">
        <v>20</v>
      </c>
      <c r="C8" s="16" t="s">
        <v>21</v>
      </c>
      <c r="D8" s="16" t="s">
        <v>22</v>
      </c>
      <c r="E8" s="16" t="s">
        <v>23</v>
      </c>
      <c r="F8" s="16" t="s">
        <v>24</v>
      </c>
      <c r="G8" s="16" t="s">
        <v>25</v>
      </c>
      <c r="H8" s="16" t="s">
        <v>26</v>
      </c>
      <c r="I8" s="16"/>
      <c r="O8" t="s">
        <v>29</v>
      </c>
      <c r="P8" t="s">
        <v>9</v>
      </c>
    </row>
    <row r="9" spans="1:16" ht="14.25" x14ac:dyDescent="0.2">
      <c r="A9" s="16"/>
      <c r="B9" s="16"/>
      <c r="C9" s="16"/>
      <c r="D9" s="16"/>
      <c r="E9" s="16"/>
      <c r="F9" s="16"/>
      <c r="G9" s="16"/>
      <c r="H9" s="3" t="s">
        <v>27</v>
      </c>
      <c r="I9" s="3" t="s">
        <v>28</v>
      </c>
      <c r="O9" t="s">
        <v>9</v>
      </c>
    </row>
    <row r="10" spans="1:16" ht="14.25" x14ac:dyDescent="0.2">
      <c r="A10" s="3" t="s">
        <v>19</v>
      </c>
      <c r="B10" s="3" t="s">
        <v>30</v>
      </c>
      <c r="C10" s="3" t="s">
        <v>31</v>
      </c>
      <c r="D10" s="3" t="s">
        <v>32</v>
      </c>
      <c r="E10" s="3" t="s">
        <v>33</v>
      </c>
      <c r="F10" s="3" t="s">
        <v>34</v>
      </c>
      <c r="G10" s="3" t="s">
        <v>35</v>
      </c>
      <c r="H10" s="3" t="s">
        <v>36</v>
      </c>
      <c r="I10" s="3" t="s">
        <v>37</v>
      </c>
    </row>
    <row r="11" spans="1:16" ht="12.75" customHeight="1" x14ac:dyDescent="0.2">
      <c r="A11" s="6"/>
      <c r="B11" s="6"/>
      <c r="C11" s="6" t="s">
        <v>39</v>
      </c>
      <c r="D11" s="6"/>
      <c r="E11" s="6" t="s">
        <v>38</v>
      </c>
      <c r="F11" s="6"/>
      <c r="G11" s="8"/>
      <c r="H11" s="6"/>
      <c r="I11" s="8"/>
    </row>
    <row r="12" spans="1:16" ht="63.75" x14ac:dyDescent="0.2">
      <c r="A12" s="5">
        <v>1</v>
      </c>
      <c r="B12" s="5" t="s">
        <v>40</v>
      </c>
      <c r="C12" s="5" t="s">
        <v>41</v>
      </c>
      <c r="D12" s="5" t="s">
        <v>42</v>
      </c>
      <c r="E12" s="5" t="s">
        <v>43</v>
      </c>
      <c r="F12" s="5" t="s">
        <v>44</v>
      </c>
      <c r="G12" s="7">
        <v>1</v>
      </c>
      <c r="H12" s="10"/>
      <c r="I12" s="9">
        <f>ROUND((H12*G12),2)</f>
        <v>0</v>
      </c>
      <c r="O12">
        <f>rekapitulace!H8</f>
        <v>21</v>
      </c>
      <c r="P12">
        <f>ROUND(O12/100*I12,2)</f>
        <v>0</v>
      </c>
    </row>
    <row r="13" spans="1:16" x14ac:dyDescent="0.2">
      <c r="E13" s="11" t="s">
        <v>45</v>
      </c>
    </row>
    <row r="14" spans="1:16" ht="63.75" x14ac:dyDescent="0.2">
      <c r="A14" s="5">
        <v>2</v>
      </c>
      <c r="B14" s="5" t="s">
        <v>40</v>
      </c>
      <c r="C14" s="5" t="s">
        <v>46</v>
      </c>
      <c r="D14" s="5" t="s">
        <v>42</v>
      </c>
      <c r="E14" s="5" t="s">
        <v>47</v>
      </c>
      <c r="F14" s="5" t="s">
        <v>44</v>
      </c>
      <c r="G14" s="7">
        <v>1</v>
      </c>
      <c r="H14" s="10"/>
      <c r="I14" s="9">
        <f>ROUND((H14*G14),2)</f>
        <v>0</v>
      </c>
      <c r="O14">
        <f>rekapitulace!H8</f>
        <v>21</v>
      </c>
      <c r="P14">
        <f>ROUND(O14/100*I14,2)</f>
        <v>0</v>
      </c>
    </row>
    <row r="15" spans="1:16" x14ac:dyDescent="0.2">
      <c r="E15" s="11" t="s">
        <v>45</v>
      </c>
    </row>
    <row r="16" spans="1:16" ht="38.25" x14ac:dyDescent="0.2">
      <c r="A16" s="5">
        <v>3</v>
      </c>
      <c r="B16" s="5" t="s">
        <v>40</v>
      </c>
      <c r="C16" s="5" t="s">
        <v>48</v>
      </c>
      <c r="D16" s="5" t="s">
        <v>49</v>
      </c>
      <c r="E16" s="5" t="s">
        <v>50</v>
      </c>
      <c r="F16" s="5" t="s">
        <v>44</v>
      </c>
      <c r="G16" s="7">
        <v>1</v>
      </c>
      <c r="H16" s="10"/>
      <c r="I16" s="9">
        <f>ROUND((H16*G16),2)</f>
        <v>0</v>
      </c>
      <c r="O16">
        <f>rekapitulace!H8</f>
        <v>21</v>
      </c>
      <c r="P16">
        <f>ROUND(O16/100*I16,2)</f>
        <v>0</v>
      </c>
    </row>
    <row r="17" spans="1:16" x14ac:dyDescent="0.2">
      <c r="E17" s="11" t="s">
        <v>51</v>
      </c>
    </row>
    <row r="18" spans="1:16" x14ac:dyDescent="0.2">
      <c r="E18" s="11" t="s">
        <v>52</v>
      </c>
    </row>
    <row r="19" spans="1:16" ht="38.25" x14ac:dyDescent="0.2">
      <c r="A19" s="5">
        <v>4</v>
      </c>
      <c r="B19" s="5" t="s">
        <v>40</v>
      </c>
      <c r="C19" s="5" t="s">
        <v>53</v>
      </c>
      <c r="D19" s="5" t="s">
        <v>49</v>
      </c>
      <c r="E19" s="5" t="s">
        <v>54</v>
      </c>
      <c r="F19" s="5" t="s">
        <v>44</v>
      </c>
      <c r="G19" s="7">
        <v>1</v>
      </c>
      <c r="H19" s="10"/>
      <c r="I19" s="9">
        <f>ROUND((H19*G19),2)</f>
        <v>0</v>
      </c>
      <c r="O19">
        <f>rekapitulace!H8</f>
        <v>21</v>
      </c>
      <c r="P19">
        <f>ROUND(O19/100*I19,2)</f>
        <v>0</v>
      </c>
    </row>
    <row r="20" spans="1:16" x14ac:dyDescent="0.2">
      <c r="E20" s="11" t="s">
        <v>52</v>
      </c>
    </row>
    <row r="21" spans="1:16" ht="25.5" x14ac:dyDescent="0.2">
      <c r="A21" s="5">
        <v>5</v>
      </c>
      <c r="B21" s="5" t="s">
        <v>40</v>
      </c>
      <c r="C21" s="5" t="s">
        <v>55</v>
      </c>
      <c r="D21" s="5" t="s">
        <v>49</v>
      </c>
      <c r="E21" s="5" t="s">
        <v>56</v>
      </c>
      <c r="F21" s="5" t="s">
        <v>57</v>
      </c>
      <c r="G21" s="7">
        <v>1</v>
      </c>
      <c r="H21" s="10"/>
      <c r="I21" s="9">
        <f>ROUND((H21*G21),2)</f>
        <v>0</v>
      </c>
      <c r="O21">
        <f>rekapitulace!H8</f>
        <v>21</v>
      </c>
      <c r="P21">
        <f>ROUND(O21/100*I21,2)</f>
        <v>0</v>
      </c>
    </row>
    <row r="22" spans="1:16" x14ac:dyDescent="0.2">
      <c r="E22" s="11" t="s">
        <v>58</v>
      </c>
    </row>
    <row r="23" spans="1:16" ht="51" x14ac:dyDescent="0.2">
      <c r="A23" s="5">
        <v>6</v>
      </c>
      <c r="B23" s="5" t="s">
        <v>40</v>
      </c>
      <c r="C23" s="5" t="s">
        <v>59</v>
      </c>
      <c r="D23" s="5" t="s">
        <v>49</v>
      </c>
      <c r="E23" s="5" t="s">
        <v>60</v>
      </c>
      <c r="F23" s="5" t="s">
        <v>44</v>
      </c>
      <c r="G23" s="7">
        <v>1</v>
      </c>
      <c r="H23" s="10"/>
      <c r="I23" s="9">
        <f>ROUND((H23*G23),2)</f>
        <v>0</v>
      </c>
      <c r="O23">
        <f>rekapitulace!H8</f>
        <v>21</v>
      </c>
      <c r="P23">
        <f>ROUND(O23/100*I23,2)</f>
        <v>0</v>
      </c>
    </row>
    <row r="24" spans="1:16" x14ac:dyDescent="0.2">
      <c r="E24" s="11" t="s">
        <v>58</v>
      </c>
    </row>
    <row r="25" spans="1:16" ht="38.25" x14ac:dyDescent="0.2">
      <c r="A25" s="5">
        <v>7</v>
      </c>
      <c r="B25" s="5" t="s">
        <v>40</v>
      </c>
      <c r="C25" s="5" t="s">
        <v>61</v>
      </c>
      <c r="D25" s="5" t="s">
        <v>49</v>
      </c>
      <c r="E25" s="5" t="s">
        <v>62</v>
      </c>
      <c r="F25" s="5" t="s">
        <v>44</v>
      </c>
      <c r="G25" s="7">
        <v>1</v>
      </c>
      <c r="H25" s="10"/>
      <c r="I25" s="9">
        <f>ROUND((H25*G25),2)</f>
        <v>0</v>
      </c>
      <c r="O25">
        <f>rekapitulace!H8</f>
        <v>21</v>
      </c>
      <c r="P25">
        <f>ROUND(O25/100*I25,2)</f>
        <v>0</v>
      </c>
    </row>
    <row r="26" spans="1:16" x14ac:dyDescent="0.2">
      <c r="E26" s="11" t="s">
        <v>63</v>
      </c>
    </row>
    <row r="27" spans="1:16" ht="38.25" x14ac:dyDescent="0.2">
      <c r="A27" s="5">
        <v>8</v>
      </c>
      <c r="B27" s="5" t="s">
        <v>40</v>
      </c>
      <c r="C27" s="5" t="s">
        <v>64</v>
      </c>
      <c r="D27" s="5" t="s">
        <v>49</v>
      </c>
      <c r="E27" s="5" t="s">
        <v>65</v>
      </c>
      <c r="F27" s="5" t="s">
        <v>44</v>
      </c>
      <c r="G27" s="7">
        <v>1</v>
      </c>
      <c r="H27" s="10"/>
      <c r="I27" s="9">
        <f>ROUND((H27*G27),2)</f>
        <v>0</v>
      </c>
      <c r="O27">
        <f>rekapitulace!H8</f>
        <v>21</v>
      </c>
      <c r="P27">
        <f>ROUND(O27/100*I27,2)</f>
        <v>0</v>
      </c>
    </row>
    <row r="28" spans="1:16" x14ac:dyDescent="0.2">
      <c r="E28" s="11" t="s">
        <v>58</v>
      </c>
    </row>
    <row r="29" spans="1:16" ht="25.5" x14ac:dyDescent="0.2">
      <c r="A29" s="5">
        <v>9</v>
      </c>
      <c r="B29" s="5" t="s">
        <v>40</v>
      </c>
      <c r="C29" s="5" t="s">
        <v>66</v>
      </c>
      <c r="D29" s="5" t="s">
        <v>49</v>
      </c>
      <c r="E29" s="5" t="s">
        <v>67</v>
      </c>
      <c r="F29" s="5" t="s">
        <v>57</v>
      </c>
      <c r="G29" s="7">
        <v>1</v>
      </c>
      <c r="H29" s="10"/>
      <c r="I29" s="9">
        <f>ROUND((H29*G29),2)</f>
        <v>0</v>
      </c>
      <c r="O29">
        <f>rekapitulace!H8</f>
        <v>21</v>
      </c>
      <c r="P29">
        <f>ROUND(O29/100*I29,2)</f>
        <v>0</v>
      </c>
    </row>
    <row r="30" spans="1:16" x14ac:dyDescent="0.2">
      <c r="E30" s="11" t="s">
        <v>58</v>
      </c>
    </row>
    <row r="31" spans="1:16" ht="25.5" x14ac:dyDescent="0.2">
      <c r="A31" s="5">
        <v>10</v>
      </c>
      <c r="B31" s="5" t="s">
        <v>40</v>
      </c>
      <c r="C31" s="5" t="s">
        <v>68</v>
      </c>
      <c r="D31" s="5" t="s">
        <v>49</v>
      </c>
      <c r="E31" s="5" t="s">
        <v>69</v>
      </c>
      <c r="F31" s="5" t="s">
        <v>44</v>
      </c>
      <c r="G31" s="7">
        <v>1</v>
      </c>
      <c r="H31" s="10"/>
      <c r="I31" s="9">
        <f>ROUND((H31*G31),2)</f>
        <v>0</v>
      </c>
      <c r="O31">
        <f>rekapitulace!H8</f>
        <v>21</v>
      </c>
      <c r="P31">
        <f>ROUND(O31/100*I31,2)</f>
        <v>0</v>
      </c>
    </row>
    <row r="32" spans="1:16" x14ac:dyDescent="0.2">
      <c r="E32" s="11" t="s">
        <v>58</v>
      </c>
    </row>
    <row r="33" spans="1:16" ht="25.5" x14ac:dyDescent="0.2">
      <c r="A33" s="5">
        <v>11</v>
      </c>
      <c r="B33" s="5" t="s">
        <v>40</v>
      </c>
      <c r="C33" s="5" t="s">
        <v>70</v>
      </c>
      <c r="D33" s="5" t="s">
        <v>49</v>
      </c>
      <c r="E33" s="5" t="s">
        <v>71</v>
      </c>
      <c r="F33" s="5" t="s">
        <v>44</v>
      </c>
      <c r="G33" s="7">
        <v>1</v>
      </c>
      <c r="H33" s="10"/>
      <c r="I33" s="9">
        <f>ROUND((H33*G33),2)</f>
        <v>0</v>
      </c>
      <c r="O33">
        <f>rekapitulace!H8</f>
        <v>21</v>
      </c>
      <c r="P33">
        <f>ROUND(O33/100*I33,2)</f>
        <v>0</v>
      </c>
    </row>
    <row r="34" spans="1:16" x14ac:dyDescent="0.2">
      <c r="E34" s="11" t="s">
        <v>58</v>
      </c>
    </row>
    <row r="35" spans="1:16" ht="89.25" x14ac:dyDescent="0.2">
      <c r="A35" s="5">
        <v>12</v>
      </c>
      <c r="B35" s="5" t="s">
        <v>40</v>
      </c>
      <c r="C35" s="5" t="s">
        <v>72</v>
      </c>
      <c r="D35" s="5" t="s">
        <v>49</v>
      </c>
      <c r="E35" s="5" t="s">
        <v>73</v>
      </c>
      <c r="F35" s="5" t="s">
        <v>44</v>
      </c>
      <c r="G35" s="7">
        <v>1</v>
      </c>
      <c r="H35" s="10"/>
      <c r="I35" s="9">
        <f>ROUND((H35*G35),2)</f>
        <v>0</v>
      </c>
      <c r="O35">
        <f>rekapitulace!H8</f>
        <v>21</v>
      </c>
      <c r="P35">
        <f>ROUND(O35/100*I35,2)</f>
        <v>0</v>
      </c>
    </row>
    <row r="36" spans="1:16" x14ac:dyDescent="0.2">
      <c r="E36" s="11" t="s">
        <v>58</v>
      </c>
    </row>
    <row r="37" spans="1:16" ht="25.5" x14ac:dyDescent="0.2">
      <c r="A37" s="5">
        <v>13</v>
      </c>
      <c r="B37" s="5" t="s">
        <v>40</v>
      </c>
      <c r="C37" s="5" t="s">
        <v>74</v>
      </c>
      <c r="D37" s="5" t="s">
        <v>49</v>
      </c>
      <c r="E37" s="5" t="s">
        <v>75</v>
      </c>
      <c r="F37" s="5" t="s">
        <v>57</v>
      </c>
      <c r="G37" s="7">
        <v>1</v>
      </c>
      <c r="H37" s="10"/>
      <c r="I37" s="9">
        <f>ROUND((H37*G37),2)</f>
        <v>0</v>
      </c>
      <c r="O37">
        <f>rekapitulace!H8</f>
        <v>21</v>
      </c>
      <c r="P37">
        <f>ROUND(O37/100*I37,2)</f>
        <v>0</v>
      </c>
    </row>
    <row r="38" spans="1:16" ht="51" x14ac:dyDescent="0.2">
      <c r="E38" s="11" t="s">
        <v>76</v>
      </c>
    </row>
    <row r="39" spans="1:16" ht="25.5" x14ac:dyDescent="0.2">
      <c r="A39" s="5">
        <v>14</v>
      </c>
      <c r="B39" s="5" t="s">
        <v>40</v>
      </c>
      <c r="C39" s="5" t="s">
        <v>77</v>
      </c>
      <c r="D39" s="5" t="s">
        <v>49</v>
      </c>
      <c r="E39" s="5" t="s">
        <v>78</v>
      </c>
      <c r="F39" s="5" t="s">
        <v>57</v>
      </c>
      <c r="G39" s="7">
        <v>2</v>
      </c>
      <c r="H39" s="10"/>
      <c r="I39" s="9">
        <f>ROUND((H39*G39),2)</f>
        <v>0</v>
      </c>
      <c r="O39">
        <f>rekapitulace!H8</f>
        <v>21</v>
      </c>
      <c r="P39">
        <f>ROUND(O39/100*I39,2)</f>
        <v>0</v>
      </c>
    </row>
    <row r="40" spans="1:16" ht="89.25" x14ac:dyDescent="0.2">
      <c r="E40" s="11" t="s">
        <v>79</v>
      </c>
    </row>
    <row r="41" spans="1:16" x14ac:dyDescent="0.2">
      <c r="A41" s="5">
        <v>15</v>
      </c>
      <c r="B41" s="5" t="s">
        <v>40</v>
      </c>
      <c r="C41" s="5" t="s">
        <v>80</v>
      </c>
      <c r="D41" s="5" t="s">
        <v>49</v>
      </c>
      <c r="E41" s="5" t="s">
        <v>81</v>
      </c>
      <c r="F41" s="5" t="s">
        <v>44</v>
      </c>
      <c r="G41" s="7">
        <v>1</v>
      </c>
      <c r="H41" s="10"/>
      <c r="I41" s="9">
        <f>ROUND((H41*G41),2)</f>
        <v>0</v>
      </c>
      <c r="O41">
        <f>rekapitulace!H8</f>
        <v>21</v>
      </c>
      <c r="P41">
        <f>ROUND(O41/100*I41,2)</f>
        <v>0</v>
      </c>
    </row>
    <row r="42" spans="1:16" ht="25.5" x14ac:dyDescent="0.2">
      <c r="E42" s="11" t="s">
        <v>82</v>
      </c>
    </row>
    <row r="43" spans="1:16" ht="12.75" customHeight="1" x14ac:dyDescent="0.2">
      <c r="A43" s="12"/>
      <c r="B43" s="12"/>
      <c r="C43" s="12" t="s">
        <v>39</v>
      </c>
      <c r="D43" s="12"/>
      <c r="E43" s="12" t="s">
        <v>38</v>
      </c>
      <c r="F43" s="12"/>
      <c r="G43" s="12"/>
      <c r="H43" s="12"/>
      <c r="I43" s="12">
        <f>SUM(I12:I42)</f>
        <v>0</v>
      </c>
      <c r="P43">
        <f>SUM(P12:P42)</f>
        <v>0</v>
      </c>
    </row>
    <row r="45" spans="1:16" ht="12.75" customHeight="1" x14ac:dyDescent="0.2">
      <c r="A45" s="12"/>
      <c r="B45" s="12"/>
      <c r="C45" s="12"/>
      <c r="D45" s="12"/>
      <c r="E45" s="12" t="s">
        <v>83</v>
      </c>
      <c r="F45" s="12"/>
      <c r="G45" s="12"/>
      <c r="H45" s="12"/>
      <c r="I45" s="12">
        <f>+I43</f>
        <v>0</v>
      </c>
      <c r="P45">
        <f>+P43</f>
        <v>0</v>
      </c>
    </row>
  </sheetData>
  <sheetProtection formatColumns="0"/>
  <mergeCells count="9">
    <mergeCell ref="G8:G9"/>
    <mergeCell ref="H8:I8"/>
    <mergeCell ref="A2:I2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scale="49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7"/>
  <sheetViews>
    <sheetView showGridLines="0" zoomScaleNormal="100" workbookViewId="0">
      <pane ySplit="10" topLeftCell="A11" activePane="bottomLeft" state="frozen"/>
      <selection activeCell="E11" sqref="E11"/>
      <selection pane="bottomLeft" activeCell="J16" sqref="J16"/>
    </sheetView>
  </sheetViews>
  <sheetFormatPr defaultRowHeight="12.75" customHeight="1" x14ac:dyDescent="0.2"/>
  <cols>
    <col min="1" max="1" width="6.7109375" customWidth="1"/>
    <col min="2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">
      <c r="A1" s="4"/>
    </row>
    <row r="2" spans="1:16" ht="12.75" customHeight="1" x14ac:dyDescent="0.2">
      <c r="A2" s="15" t="s">
        <v>505</v>
      </c>
      <c r="B2" s="15"/>
      <c r="C2" s="15"/>
      <c r="D2" s="15"/>
      <c r="E2" s="15"/>
      <c r="F2" s="15"/>
      <c r="G2" s="15"/>
      <c r="H2" s="15"/>
      <c r="I2" s="15"/>
    </row>
    <row r="4" spans="1:16" ht="12.75" customHeight="1" x14ac:dyDescent="0.2">
      <c r="A4" t="s">
        <v>11</v>
      </c>
      <c r="C4" s="4" t="s">
        <v>14</v>
      </c>
      <c r="D4" s="4"/>
      <c r="E4" s="4" t="s">
        <v>15</v>
      </c>
    </row>
    <row r="5" spans="1:16" ht="12.75" customHeight="1" x14ac:dyDescent="0.2">
      <c r="A5" t="s">
        <v>12</v>
      </c>
      <c r="C5" s="4" t="s">
        <v>84</v>
      </c>
      <c r="D5" s="4"/>
      <c r="E5" s="4" t="s">
        <v>85</v>
      </c>
    </row>
    <row r="6" spans="1:16" ht="12.75" customHeight="1" x14ac:dyDescent="0.2">
      <c r="A6" t="s">
        <v>13</v>
      </c>
      <c r="C6" s="4" t="s">
        <v>84</v>
      </c>
      <c r="D6" s="4"/>
      <c r="E6" s="4" t="s">
        <v>85</v>
      </c>
    </row>
    <row r="7" spans="1:16" ht="12.75" customHeight="1" x14ac:dyDescent="0.2">
      <c r="C7" s="4"/>
      <c r="D7" s="4"/>
      <c r="E7" s="4"/>
    </row>
    <row r="8" spans="1:16" ht="12.75" customHeight="1" x14ac:dyDescent="0.2">
      <c r="A8" s="16" t="s">
        <v>18</v>
      </c>
      <c r="B8" s="16" t="s">
        <v>20</v>
      </c>
      <c r="C8" s="16" t="s">
        <v>21</v>
      </c>
      <c r="D8" s="16" t="s">
        <v>22</v>
      </c>
      <c r="E8" s="16" t="s">
        <v>23</v>
      </c>
      <c r="F8" s="16" t="s">
        <v>24</v>
      </c>
      <c r="G8" s="16" t="s">
        <v>25</v>
      </c>
      <c r="H8" s="16" t="s">
        <v>26</v>
      </c>
      <c r="I8" s="16"/>
      <c r="O8" t="s">
        <v>29</v>
      </c>
      <c r="P8" t="s">
        <v>9</v>
      </c>
    </row>
    <row r="9" spans="1:16" ht="14.25" x14ac:dyDescent="0.2">
      <c r="A9" s="16"/>
      <c r="B9" s="16"/>
      <c r="C9" s="16"/>
      <c r="D9" s="16"/>
      <c r="E9" s="16"/>
      <c r="F9" s="16"/>
      <c r="G9" s="16"/>
      <c r="H9" s="3" t="s">
        <v>27</v>
      </c>
      <c r="I9" s="3" t="s">
        <v>28</v>
      </c>
      <c r="O9" t="s">
        <v>9</v>
      </c>
    </row>
    <row r="10" spans="1:16" ht="14.25" x14ac:dyDescent="0.2">
      <c r="A10" s="3" t="s">
        <v>19</v>
      </c>
      <c r="B10" s="3" t="s">
        <v>30</v>
      </c>
      <c r="C10" s="3" t="s">
        <v>31</v>
      </c>
      <c r="D10" s="3" t="s">
        <v>32</v>
      </c>
      <c r="E10" s="3" t="s">
        <v>33</v>
      </c>
      <c r="F10" s="3" t="s">
        <v>34</v>
      </c>
      <c r="G10" s="3" t="s">
        <v>35</v>
      </c>
      <c r="H10" s="3" t="s">
        <v>36</v>
      </c>
      <c r="I10" s="3" t="s">
        <v>37</v>
      </c>
    </row>
    <row r="11" spans="1:16" ht="12.75" customHeight="1" x14ac:dyDescent="0.2">
      <c r="A11" s="6"/>
      <c r="B11" s="6"/>
      <c r="C11" s="6" t="s">
        <v>39</v>
      </c>
      <c r="D11" s="6"/>
      <c r="E11" s="6" t="s">
        <v>38</v>
      </c>
      <c r="F11" s="6"/>
      <c r="G11" s="8"/>
      <c r="H11" s="6"/>
      <c r="I11" s="8"/>
    </row>
    <row r="12" spans="1:16" ht="38.25" x14ac:dyDescent="0.2">
      <c r="A12" s="5">
        <v>1</v>
      </c>
      <c r="B12" s="5" t="s">
        <v>40</v>
      </c>
      <c r="C12" s="5" t="s">
        <v>86</v>
      </c>
      <c r="D12" s="5" t="s">
        <v>42</v>
      </c>
      <c r="E12" s="5" t="s">
        <v>87</v>
      </c>
      <c r="F12" s="5" t="s">
        <v>88</v>
      </c>
      <c r="G12" s="7">
        <v>720.98299999999995</v>
      </c>
      <c r="H12" s="10"/>
      <c r="I12" s="9">
        <f>ROUND((H12*G12),2)</f>
        <v>0</v>
      </c>
      <c r="O12">
        <f>rekapitulace!H8</f>
        <v>21</v>
      </c>
      <c r="P12">
        <f>ROUND(O12/100*I12,2)</f>
        <v>0</v>
      </c>
    </row>
    <row r="13" spans="1:16" ht="63.75" x14ac:dyDescent="0.2">
      <c r="E13" s="11" t="s">
        <v>89</v>
      </c>
    </row>
    <row r="14" spans="1:16" ht="25.5" x14ac:dyDescent="0.2">
      <c r="E14" s="11" t="s">
        <v>90</v>
      </c>
    </row>
    <row r="15" spans="1:16" ht="38.25" x14ac:dyDescent="0.2">
      <c r="A15" s="5">
        <v>2</v>
      </c>
      <c r="B15" s="5" t="s">
        <v>40</v>
      </c>
      <c r="C15" s="5" t="s">
        <v>86</v>
      </c>
      <c r="D15" s="5" t="s">
        <v>91</v>
      </c>
      <c r="E15" s="5" t="s">
        <v>92</v>
      </c>
      <c r="F15" s="5" t="s">
        <v>88</v>
      </c>
      <c r="G15" s="7">
        <v>17.530999999999999</v>
      </c>
      <c r="H15" s="10"/>
      <c r="I15" s="9">
        <f>ROUND((H15*G15),2)</f>
        <v>0</v>
      </c>
      <c r="O15">
        <f>rekapitulace!H8</f>
        <v>21</v>
      </c>
      <c r="P15">
        <f>ROUND(O15/100*I15,2)</f>
        <v>0</v>
      </c>
    </row>
    <row r="16" spans="1:16" ht="63.75" x14ac:dyDescent="0.2">
      <c r="E16" s="11" t="s">
        <v>93</v>
      </c>
    </row>
    <row r="17" spans="1:16" ht="25.5" x14ac:dyDescent="0.2">
      <c r="E17" s="11" t="s">
        <v>90</v>
      </c>
    </row>
    <row r="18" spans="1:16" ht="38.25" x14ac:dyDescent="0.2">
      <c r="A18" s="5">
        <v>3</v>
      </c>
      <c r="B18" s="5" t="s">
        <v>40</v>
      </c>
      <c r="C18" s="5" t="s">
        <v>94</v>
      </c>
      <c r="D18" s="5" t="s">
        <v>42</v>
      </c>
      <c r="E18" s="5" t="s">
        <v>95</v>
      </c>
      <c r="F18" s="5" t="s">
        <v>88</v>
      </c>
      <c r="G18" s="7">
        <v>36</v>
      </c>
      <c r="H18" s="10"/>
      <c r="I18" s="9">
        <f>ROUND((H18*G18),2)</f>
        <v>0</v>
      </c>
      <c r="O18">
        <f>rekapitulace!H8</f>
        <v>21</v>
      </c>
      <c r="P18">
        <f>ROUND(O18/100*I18,2)</f>
        <v>0</v>
      </c>
    </row>
    <row r="19" spans="1:16" ht="25.5" x14ac:dyDescent="0.2">
      <c r="E19" s="11" t="s">
        <v>96</v>
      </c>
    </row>
    <row r="20" spans="1:16" ht="25.5" x14ac:dyDescent="0.2">
      <c r="E20" s="11" t="s">
        <v>90</v>
      </c>
    </row>
    <row r="21" spans="1:16" ht="38.25" x14ac:dyDescent="0.2">
      <c r="A21" s="5">
        <v>4</v>
      </c>
      <c r="B21" s="5" t="s">
        <v>40</v>
      </c>
      <c r="C21" s="5" t="s">
        <v>97</v>
      </c>
      <c r="D21" s="5" t="s">
        <v>42</v>
      </c>
      <c r="E21" s="5" t="s">
        <v>98</v>
      </c>
      <c r="F21" s="5" t="s">
        <v>99</v>
      </c>
      <c r="G21" s="7">
        <v>47.496000000000002</v>
      </c>
      <c r="H21" s="10"/>
      <c r="I21" s="9">
        <f>ROUND((H21*G21),2)</f>
        <v>0</v>
      </c>
      <c r="O21">
        <f>rekapitulace!H8</f>
        <v>21</v>
      </c>
      <c r="P21">
        <f>ROUND(O21/100*I21,2)</f>
        <v>0</v>
      </c>
    </row>
    <row r="22" spans="1:16" ht="38.25" x14ac:dyDescent="0.2">
      <c r="E22" s="11" t="s">
        <v>100</v>
      </c>
    </row>
    <row r="23" spans="1:16" ht="25.5" x14ac:dyDescent="0.2">
      <c r="E23" s="11" t="s">
        <v>101</v>
      </c>
    </row>
    <row r="24" spans="1:16" ht="12.75" customHeight="1" x14ac:dyDescent="0.2">
      <c r="A24" s="12"/>
      <c r="B24" s="12"/>
      <c r="C24" s="12" t="s">
        <v>39</v>
      </c>
      <c r="D24" s="12"/>
      <c r="E24" s="12" t="s">
        <v>38</v>
      </c>
      <c r="F24" s="12"/>
      <c r="G24" s="12"/>
      <c r="H24" s="12"/>
      <c r="I24" s="12">
        <f>SUM(I12:I23)</f>
        <v>0</v>
      </c>
      <c r="P24">
        <f>SUM(P12:P23)</f>
        <v>0</v>
      </c>
    </row>
    <row r="26" spans="1:16" ht="12.75" customHeight="1" x14ac:dyDescent="0.2">
      <c r="A26" s="6"/>
      <c r="B26" s="6"/>
      <c r="C26" s="6" t="s">
        <v>19</v>
      </c>
      <c r="D26" s="6"/>
      <c r="E26" s="6" t="s">
        <v>102</v>
      </c>
      <c r="F26" s="6"/>
      <c r="G26" s="8"/>
      <c r="H26" s="6"/>
      <c r="I26" s="8"/>
    </row>
    <row r="27" spans="1:16" x14ac:dyDescent="0.2">
      <c r="A27" s="5">
        <v>5</v>
      </c>
      <c r="B27" s="5" t="s">
        <v>40</v>
      </c>
      <c r="C27" s="5" t="s">
        <v>103</v>
      </c>
      <c r="D27" s="5" t="s">
        <v>49</v>
      </c>
      <c r="E27" s="5" t="s">
        <v>104</v>
      </c>
      <c r="F27" s="5" t="s">
        <v>99</v>
      </c>
      <c r="G27" s="7">
        <v>3.0030000000000001</v>
      </c>
      <c r="H27" s="10"/>
      <c r="I27" s="9">
        <f>ROUND((H27*G27),2)</f>
        <v>0</v>
      </c>
      <c r="O27">
        <f>rekapitulace!H8</f>
        <v>21</v>
      </c>
      <c r="P27">
        <f>ROUND(O27/100*I27,2)</f>
        <v>0</v>
      </c>
    </row>
    <row r="28" spans="1:16" ht="25.5" x14ac:dyDescent="0.2">
      <c r="E28" s="11" t="s">
        <v>105</v>
      </c>
    </row>
    <row r="29" spans="1:16" ht="63.75" x14ac:dyDescent="0.2">
      <c r="E29" s="11" t="s">
        <v>106</v>
      </c>
    </row>
    <row r="30" spans="1:16" ht="38.25" x14ac:dyDescent="0.2">
      <c r="A30" s="5">
        <v>6</v>
      </c>
      <c r="B30" s="5" t="s">
        <v>40</v>
      </c>
      <c r="C30" s="5" t="s">
        <v>107</v>
      </c>
      <c r="D30" s="5" t="s">
        <v>42</v>
      </c>
      <c r="E30" s="5" t="s">
        <v>108</v>
      </c>
      <c r="F30" s="5" t="s">
        <v>99</v>
      </c>
      <c r="G30" s="7">
        <v>142.53399999999999</v>
      </c>
      <c r="H30" s="10"/>
      <c r="I30" s="9">
        <f>ROUND((H30*G30),2)</f>
        <v>0</v>
      </c>
      <c r="O30">
        <f>rekapitulace!H8</f>
        <v>21</v>
      </c>
      <c r="P30">
        <f>ROUND(O30/100*I30,2)</f>
        <v>0</v>
      </c>
    </row>
    <row r="31" spans="1:16" ht="63.75" x14ac:dyDescent="0.2">
      <c r="E31" s="11" t="s">
        <v>109</v>
      </c>
    </row>
    <row r="32" spans="1:16" ht="63.75" x14ac:dyDescent="0.2">
      <c r="E32" s="11" t="s">
        <v>106</v>
      </c>
    </row>
    <row r="33" spans="1:16" ht="38.25" x14ac:dyDescent="0.2">
      <c r="A33" s="5">
        <v>7</v>
      </c>
      <c r="B33" s="5" t="s">
        <v>40</v>
      </c>
      <c r="C33" s="5" t="s">
        <v>107</v>
      </c>
      <c r="D33" s="5" t="s">
        <v>91</v>
      </c>
      <c r="E33" s="5" t="s">
        <v>110</v>
      </c>
      <c r="F33" s="5" t="s">
        <v>99</v>
      </c>
      <c r="G33" s="7">
        <v>45</v>
      </c>
      <c r="H33" s="10"/>
      <c r="I33" s="9">
        <f>ROUND((H33*G33),2)</f>
        <v>0</v>
      </c>
      <c r="O33">
        <f>rekapitulace!H8</f>
        <v>21</v>
      </c>
      <c r="P33">
        <f>ROUND(O33/100*I33,2)</f>
        <v>0</v>
      </c>
    </row>
    <row r="34" spans="1:16" x14ac:dyDescent="0.2">
      <c r="E34" s="11" t="s">
        <v>111</v>
      </c>
    </row>
    <row r="35" spans="1:16" ht="63.75" x14ac:dyDescent="0.2">
      <c r="E35" s="11" t="s">
        <v>106</v>
      </c>
    </row>
    <row r="36" spans="1:16" x14ac:dyDescent="0.2">
      <c r="A36" s="5">
        <v>8</v>
      </c>
      <c r="B36" s="5" t="s">
        <v>40</v>
      </c>
      <c r="C36" s="5" t="s">
        <v>112</v>
      </c>
      <c r="D36" s="5" t="s">
        <v>49</v>
      </c>
      <c r="E36" s="5" t="s">
        <v>113</v>
      </c>
      <c r="F36" s="5" t="s">
        <v>114</v>
      </c>
      <c r="G36" s="7">
        <v>86.3</v>
      </c>
      <c r="H36" s="10"/>
      <c r="I36" s="9">
        <f>ROUND((H36*G36),2)</f>
        <v>0</v>
      </c>
      <c r="O36">
        <f>rekapitulace!H8</f>
        <v>21</v>
      </c>
      <c r="P36">
        <f>ROUND(O36/100*I36,2)</f>
        <v>0</v>
      </c>
    </row>
    <row r="37" spans="1:16" x14ac:dyDescent="0.2">
      <c r="E37" s="11" t="s">
        <v>115</v>
      </c>
    </row>
    <row r="38" spans="1:16" ht="63.75" x14ac:dyDescent="0.2">
      <c r="E38" s="11" t="s">
        <v>116</v>
      </c>
    </row>
    <row r="39" spans="1:16" ht="51" x14ac:dyDescent="0.2">
      <c r="A39" s="5">
        <v>9</v>
      </c>
      <c r="B39" s="5" t="s">
        <v>40</v>
      </c>
      <c r="C39" s="5" t="s">
        <v>117</v>
      </c>
      <c r="D39" s="5" t="s">
        <v>49</v>
      </c>
      <c r="E39" s="5" t="s">
        <v>118</v>
      </c>
      <c r="F39" s="5" t="s">
        <v>99</v>
      </c>
      <c r="G39" s="7">
        <v>70.88</v>
      </c>
      <c r="H39" s="10"/>
      <c r="I39" s="9">
        <f>ROUND((H39*G39),2)</f>
        <v>0</v>
      </c>
      <c r="O39">
        <f>rekapitulace!H8</f>
        <v>21</v>
      </c>
      <c r="P39">
        <f>ROUND(O39/100*I39,2)</f>
        <v>0</v>
      </c>
    </row>
    <row r="40" spans="1:16" ht="38.25" x14ac:dyDescent="0.2">
      <c r="E40" s="11" t="s">
        <v>119</v>
      </c>
    </row>
    <row r="41" spans="1:16" ht="63.75" x14ac:dyDescent="0.2">
      <c r="E41" s="11" t="s">
        <v>106</v>
      </c>
    </row>
    <row r="42" spans="1:16" ht="63.75" x14ac:dyDescent="0.2">
      <c r="A42" s="5">
        <v>10</v>
      </c>
      <c r="B42" s="5" t="s">
        <v>40</v>
      </c>
      <c r="C42" s="5" t="s">
        <v>117</v>
      </c>
      <c r="D42" s="5" t="s">
        <v>91</v>
      </c>
      <c r="E42" s="5" t="s">
        <v>120</v>
      </c>
      <c r="F42" s="5" t="s">
        <v>99</v>
      </c>
      <c r="G42" s="7">
        <v>15</v>
      </c>
      <c r="H42" s="10"/>
      <c r="I42" s="9">
        <f>ROUND((H42*G42),2)</f>
        <v>0</v>
      </c>
      <c r="O42">
        <f>rekapitulace!H8</f>
        <v>21</v>
      </c>
      <c r="P42">
        <f>ROUND(O42/100*I42,2)</f>
        <v>0</v>
      </c>
    </row>
    <row r="43" spans="1:16" x14ac:dyDescent="0.2">
      <c r="E43" s="11" t="s">
        <v>121</v>
      </c>
    </row>
    <row r="44" spans="1:16" ht="63.75" x14ac:dyDescent="0.2">
      <c r="E44" s="11" t="s">
        <v>106</v>
      </c>
    </row>
    <row r="45" spans="1:16" ht="51" x14ac:dyDescent="0.2">
      <c r="A45" s="5">
        <v>11</v>
      </c>
      <c r="B45" s="5" t="s">
        <v>40</v>
      </c>
      <c r="C45" s="5" t="s">
        <v>122</v>
      </c>
      <c r="D45" s="5" t="s">
        <v>42</v>
      </c>
      <c r="E45" s="5" t="s">
        <v>123</v>
      </c>
      <c r="F45" s="5" t="s">
        <v>99</v>
      </c>
      <c r="G45" s="7">
        <v>205.2</v>
      </c>
      <c r="H45" s="10"/>
      <c r="I45" s="9">
        <f>ROUND((H45*G45),2)</f>
        <v>0</v>
      </c>
      <c r="O45">
        <f>rekapitulace!H8</f>
        <v>21</v>
      </c>
      <c r="P45">
        <f>ROUND(O45/100*I45,2)</f>
        <v>0</v>
      </c>
    </row>
    <row r="46" spans="1:16" ht="25.5" x14ac:dyDescent="0.2">
      <c r="E46" s="11" t="s">
        <v>124</v>
      </c>
    </row>
    <row r="47" spans="1:16" ht="369.75" x14ac:dyDescent="0.2">
      <c r="E47" s="11" t="s">
        <v>125</v>
      </c>
    </row>
    <row r="48" spans="1:16" ht="38.25" x14ac:dyDescent="0.2">
      <c r="A48" s="5">
        <v>12</v>
      </c>
      <c r="B48" s="5" t="s">
        <v>40</v>
      </c>
      <c r="C48" s="5" t="s">
        <v>126</v>
      </c>
      <c r="D48" s="5" t="s">
        <v>42</v>
      </c>
      <c r="E48" s="5" t="s">
        <v>127</v>
      </c>
      <c r="F48" s="5" t="s">
        <v>99</v>
      </c>
      <c r="G48" s="7">
        <v>47.496000000000002</v>
      </c>
      <c r="H48" s="10"/>
      <c r="I48" s="9">
        <f>ROUND((H48*G48),2)</f>
        <v>0</v>
      </c>
      <c r="O48">
        <f>rekapitulace!H8</f>
        <v>21</v>
      </c>
      <c r="P48">
        <f>ROUND(O48/100*I48,2)</f>
        <v>0</v>
      </c>
    </row>
    <row r="49" spans="1:16" ht="38.25" x14ac:dyDescent="0.2">
      <c r="E49" s="11" t="s">
        <v>100</v>
      </c>
    </row>
    <row r="50" spans="1:16" ht="306" x14ac:dyDescent="0.2">
      <c r="E50" s="11" t="s">
        <v>128</v>
      </c>
    </row>
    <row r="51" spans="1:16" ht="38.25" x14ac:dyDescent="0.2">
      <c r="A51" s="5">
        <v>13</v>
      </c>
      <c r="B51" s="5" t="s">
        <v>40</v>
      </c>
      <c r="C51" s="5" t="s">
        <v>126</v>
      </c>
      <c r="D51" s="5" t="s">
        <v>91</v>
      </c>
      <c r="E51" s="5" t="s">
        <v>129</v>
      </c>
      <c r="F51" s="5" t="s">
        <v>99</v>
      </c>
      <c r="G51" s="7">
        <v>45</v>
      </c>
      <c r="H51" s="10"/>
      <c r="I51" s="9">
        <f>ROUND((H51*G51),2)</f>
        <v>0</v>
      </c>
      <c r="O51">
        <f>rekapitulace!H8</f>
        <v>21</v>
      </c>
      <c r="P51">
        <f>ROUND(O51/100*I51,2)</f>
        <v>0</v>
      </c>
    </row>
    <row r="52" spans="1:16" x14ac:dyDescent="0.2">
      <c r="E52" s="11" t="s">
        <v>130</v>
      </c>
    </row>
    <row r="53" spans="1:16" ht="306" x14ac:dyDescent="0.2">
      <c r="E53" s="11" t="s">
        <v>131</v>
      </c>
    </row>
    <row r="54" spans="1:16" x14ac:dyDescent="0.2">
      <c r="A54" s="5">
        <v>14</v>
      </c>
      <c r="B54" s="5" t="s">
        <v>40</v>
      </c>
      <c r="C54" s="5" t="s">
        <v>132</v>
      </c>
      <c r="D54" s="5" t="s">
        <v>42</v>
      </c>
      <c r="E54" s="5" t="s">
        <v>133</v>
      </c>
      <c r="F54" s="5" t="s">
        <v>99</v>
      </c>
      <c r="G54" s="7">
        <v>205.2</v>
      </c>
      <c r="H54" s="10"/>
      <c r="I54" s="9">
        <f>ROUND((H54*G54),2)</f>
        <v>0</v>
      </c>
      <c r="O54">
        <f>rekapitulace!H8</f>
        <v>21</v>
      </c>
      <c r="P54">
        <f>ROUND(O54/100*I54,2)</f>
        <v>0</v>
      </c>
    </row>
    <row r="55" spans="1:16" ht="25.5" x14ac:dyDescent="0.2">
      <c r="E55" s="11" t="s">
        <v>134</v>
      </c>
    </row>
    <row r="56" spans="1:16" ht="191.25" x14ac:dyDescent="0.2">
      <c r="E56" s="11" t="s">
        <v>135</v>
      </c>
    </row>
    <row r="57" spans="1:16" ht="25.5" x14ac:dyDescent="0.2">
      <c r="A57" s="5">
        <v>15</v>
      </c>
      <c r="B57" s="5" t="s">
        <v>40</v>
      </c>
      <c r="C57" s="5" t="s">
        <v>136</v>
      </c>
      <c r="D57" s="5" t="s">
        <v>42</v>
      </c>
      <c r="E57" s="5" t="s">
        <v>137</v>
      </c>
      <c r="F57" s="5" t="s">
        <v>99</v>
      </c>
      <c r="G57" s="7">
        <v>89.495999999999995</v>
      </c>
      <c r="H57" s="10"/>
      <c r="I57" s="9">
        <f>ROUND((H57*G57),2)</f>
        <v>0</v>
      </c>
      <c r="O57">
        <f>rekapitulace!H8</f>
        <v>21</v>
      </c>
      <c r="P57">
        <f>ROUND(O57/100*I57,2)</f>
        <v>0</v>
      </c>
    </row>
    <row r="58" spans="1:16" x14ac:dyDescent="0.2">
      <c r="E58" s="11" t="s">
        <v>138</v>
      </c>
    </row>
    <row r="59" spans="1:16" ht="267.75" x14ac:dyDescent="0.2">
      <c r="E59" s="11" t="s">
        <v>139</v>
      </c>
    </row>
    <row r="60" spans="1:16" x14ac:dyDescent="0.2">
      <c r="A60" s="5">
        <v>16</v>
      </c>
      <c r="B60" s="5" t="s">
        <v>40</v>
      </c>
      <c r="C60" s="5" t="s">
        <v>140</v>
      </c>
      <c r="D60" s="5" t="s">
        <v>49</v>
      </c>
      <c r="E60" s="5" t="s">
        <v>141</v>
      </c>
      <c r="F60" s="5" t="s">
        <v>99</v>
      </c>
      <c r="G60" s="7">
        <v>3</v>
      </c>
      <c r="H60" s="10"/>
      <c r="I60" s="9">
        <f>ROUND((H60*G60),2)</f>
        <v>0</v>
      </c>
      <c r="O60">
        <f>rekapitulace!H8</f>
        <v>21</v>
      </c>
      <c r="P60">
        <f>ROUND(O60/100*I60,2)</f>
        <v>0</v>
      </c>
    </row>
    <row r="61" spans="1:16" x14ac:dyDescent="0.2">
      <c r="E61" s="11" t="s">
        <v>142</v>
      </c>
    </row>
    <row r="62" spans="1:16" ht="242.25" x14ac:dyDescent="0.2">
      <c r="E62" s="11" t="s">
        <v>143</v>
      </c>
    </row>
    <row r="63" spans="1:16" x14ac:dyDescent="0.2">
      <c r="A63" s="5">
        <v>17</v>
      </c>
      <c r="B63" s="5" t="s">
        <v>40</v>
      </c>
      <c r="C63" s="5" t="s">
        <v>144</v>
      </c>
      <c r="D63" s="5" t="s">
        <v>49</v>
      </c>
      <c r="E63" s="5" t="s">
        <v>145</v>
      </c>
      <c r="F63" s="5" t="s">
        <v>146</v>
      </c>
      <c r="G63" s="7">
        <v>449.08</v>
      </c>
      <c r="H63" s="10"/>
      <c r="I63" s="9">
        <f>ROUND((H63*G63),2)</f>
        <v>0</v>
      </c>
      <c r="O63">
        <f>rekapitulace!H8</f>
        <v>21</v>
      </c>
      <c r="P63">
        <f>ROUND(O63/100*I63,2)</f>
        <v>0</v>
      </c>
    </row>
    <row r="64" spans="1:16" ht="38.25" x14ac:dyDescent="0.2">
      <c r="E64" s="11" t="s">
        <v>147</v>
      </c>
    </row>
    <row r="65" spans="1:16" ht="25.5" x14ac:dyDescent="0.2">
      <c r="E65" s="11" t="s">
        <v>148</v>
      </c>
    </row>
    <row r="66" spans="1:16" ht="12.75" customHeight="1" x14ac:dyDescent="0.2">
      <c r="A66" s="12"/>
      <c r="B66" s="12"/>
      <c r="C66" s="12" t="s">
        <v>19</v>
      </c>
      <c r="D66" s="12"/>
      <c r="E66" s="12" t="s">
        <v>102</v>
      </c>
      <c r="F66" s="12"/>
      <c r="G66" s="12"/>
      <c r="H66" s="12"/>
      <c r="I66" s="12">
        <f>SUM(I27:I65)</f>
        <v>0</v>
      </c>
      <c r="P66">
        <f>SUM(P27:P65)</f>
        <v>0</v>
      </c>
    </row>
    <row r="68" spans="1:16" ht="12.75" customHeight="1" x14ac:dyDescent="0.2">
      <c r="A68" s="6"/>
      <c r="B68" s="6"/>
      <c r="C68" s="6" t="s">
        <v>30</v>
      </c>
      <c r="D68" s="6"/>
      <c r="E68" s="6" t="s">
        <v>149</v>
      </c>
      <c r="F68" s="6"/>
      <c r="G68" s="8"/>
      <c r="H68" s="6"/>
      <c r="I68" s="8"/>
    </row>
    <row r="69" spans="1:16" ht="25.5" x14ac:dyDescent="0.2">
      <c r="A69" s="5">
        <v>18</v>
      </c>
      <c r="B69" s="5" t="s">
        <v>40</v>
      </c>
      <c r="C69" s="5" t="s">
        <v>150</v>
      </c>
      <c r="D69" s="5" t="s">
        <v>49</v>
      </c>
      <c r="E69" s="5" t="s">
        <v>151</v>
      </c>
      <c r="F69" s="5" t="s">
        <v>146</v>
      </c>
      <c r="G69" s="7">
        <v>145.816</v>
      </c>
      <c r="H69" s="10"/>
      <c r="I69" s="9">
        <f>ROUND((H69*G69),2)</f>
        <v>0</v>
      </c>
      <c r="O69">
        <f>rekapitulace!H8</f>
        <v>21</v>
      </c>
      <c r="P69">
        <f>ROUND(O69/100*I69,2)</f>
        <v>0</v>
      </c>
    </row>
    <row r="70" spans="1:16" x14ac:dyDescent="0.2">
      <c r="E70" s="11" t="s">
        <v>152</v>
      </c>
    </row>
    <row r="71" spans="1:16" ht="25.5" x14ac:dyDescent="0.2">
      <c r="E71" s="11" t="s">
        <v>153</v>
      </c>
    </row>
    <row r="72" spans="1:16" ht="25.5" x14ac:dyDescent="0.2">
      <c r="A72" s="5">
        <v>19</v>
      </c>
      <c r="B72" s="5" t="s">
        <v>40</v>
      </c>
      <c r="C72" s="5" t="s">
        <v>154</v>
      </c>
      <c r="D72" s="5" t="s">
        <v>49</v>
      </c>
      <c r="E72" s="5" t="s">
        <v>155</v>
      </c>
      <c r="F72" s="5" t="s">
        <v>114</v>
      </c>
      <c r="G72" s="7">
        <v>66.28</v>
      </c>
      <c r="H72" s="10"/>
      <c r="I72" s="9">
        <f>ROUND((H72*G72),2)</f>
        <v>0</v>
      </c>
      <c r="O72">
        <f>rekapitulace!H8</f>
        <v>21</v>
      </c>
      <c r="P72">
        <f>ROUND(O72/100*I72,2)</f>
        <v>0</v>
      </c>
    </row>
    <row r="73" spans="1:16" x14ac:dyDescent="0.2">
      <c r="E73" s="11" t="s">
        <v>156</v>
      </c>
    </row>
    <row r="74" spans="1:16" ht="165.75" x14ac:dyDescent="0.2">
      <c r="E74" s="11" t="s">
        <v>157</v>
      </c>
    </row>
    <row r="75" spans="1:16" ht="12.75" customHeight="1" x14ac:dyDescent="0.2">
      <c r="A75" s="12"/>
      <c r="B75" s="12"/>
      <c r="C75" s="12" t="s">
        <v>30</v>
      </c>
      <c r="D75" s="12"/>
      <c r="E75" s="12" t="s">
        <v>149</v>
      </c>
      <c r="F75" s="12"/>
      <c r="G75" s="12"/>
      <c r="H75" s="12"/>
      <c r="I75" s="12">
        <f>SUM(I69:I74)</f>
        <v>0</v>
      </c>
      <c r="P75">
        <f>SUM(P69:P74)</f>
        <v>0</v>
      </c>
    </row>
    <row r="77" spans="1:16" ht="12.75" customHeight="1" x14ac:dyDescent="0.2">
      <c r="A77" s="6"/>
      <c r="B77" s="6"/>
      <c r="C77" s="6" t="s">
        <v>33</v>
      </c>
      <c r="D77" s="6"/>
      <c r="E77" s="6" t="s">
        <v>85</v>
      </c>
      <c r="F77" s="6"/>
      <c r="G77" s="8"/>
      <c r="H77" s="6"/>
      <c r="I77" s="8"/>
    </row>
    <row r="78" spans="1:16" ht="25.5" x14ac:dyDescent="0.2">
      <c r="A78" s="5">
        <v>20</v>
      </c>
      <c r="B78" s="5" t="s">
        <v>40</v>
      </c>
      <c r="C78" s="5" t="s">
        <v>158</v>
      </c>
      <c r="D78" s="5" t="s">
        <v>49</v>
      </c>
      <c r="E78" s="5" t="s">
        <v>159</v>
      </c>
      <c r="F78" s="5" t="s">
        <v>99</v>
      </c>
      <c r="G78" s="7">
        <v>80.432000000000002</v>
      </c>
      <c r="H78" s="10"/>
      <c r="I78" s="9">
        <f>ROUND((H78*G78),2)</f>
        <v>0</v>
      </c>
      <c r="O78">
        <f>rekapitulace!H8</f>
        <v>21</v>
      </c>
      <c r="P78">
        <f>ROUND(O78/100*I78,2)</f>
        <v>0</v>
      </c>
    </row>
    <row r="79" spans="1:16" ht="38.25" x14ac:dyDescent="0.2">
      <c r="E79" s="11" t="s">
        <v>160</v>
      </c>
    </row>
    <row r="80" spans="1:16" ht="51" x14ac:dyDescent="0.2">
      <c r="E80" s="11" t="s">
        <v>161</v>
      </c>
    </row>
    <row r="81" spans="1:16" ht="25.5" x14ac:dyDescent="0.2">
      <c r="A81" s="5">
        <v>21</v>
      </c>
      <c r="B81" s="5" t="s">
        <v>40</v>
      </c>
      <c r="C81" s="5" t="s">
        <v>158</v>
      </c>
      <c r="D81" s="5" t="s">
        <v>162</v>
      </c>
      <c r="E81" s="5" t="s">
        <v>163</v>
      </c>
      <c r="F81" s="5" t="s">
        <v>99</v>
      </c>
      <c r="G81" s="7">
        <v>72.846000000000004</v>
      </c>
      <c r="H81" s="10"/>
      <c r="I81" s="9">
        <f>ROUND((H81*G81),2)</f>
        <v>0</v>
      </c>
      <c r="O81">
        <f>rekapitulace!H8</f>
        <v>21</v>
      </c>
      <c r="P81">
        <f>ROUND(O81/100*I81,2)</f>
        <v>0</v>
      </c>
    </row>
    <row r="82" spans="1:16" ht="63.75" x14ac:dyDescent="0.2">
      <c r="E82" s="11" t="s">
        <v>164</v>
      </c>
    </row>
    <row r="83" spans="1:16" ht="51" x14ac:dyDescent="0.2">
      <c r="E83" s="11" t="s">
        <v>161</v>
      </c>
    </row>
    <row r="84" spans="1:16" ht="25.5" x14ac:dyDescent="0.2">
      <c r="A84" s="5">
        <v>22</v>
      </c>
      <c r="B84" s="5" t="s">
        <v>40</v>
      </c>
      <c r="C84" s="5" t="s">
        <v>165</v>
      </c>
      <c r="D84" s="5" t="s">
        <v>49</v>
      </c>
      <c r="E84" s="5" t="s">
        <v>166</v>
      </c>
      <c r="F84" s="5" t="s">
        <v>146</v>
      </c>
      <c r="G84" s="7">
        <v>365.6</v>
      </c>
      <c r="H84" s="10"/>
      <c r="I84" s="9">
        <f>ROUND((H84*G84),2)</f>
        <v>0</v>
      </c>
      <c r="O84">
        <f>rekapitulace!H8</f>
        <v>21</v>
      </c>
      <c r="P84">
        <f>ROUND(O84/100*I84,2)</f>
        <v>0</v>
      </c>
    </row>
    <row r="85" spans="1:16" x14ac:dyDescent="0.2">
      <c r="E85" s="11" t="s">
        <v>167</v>
      </c>
    </row>
    <row r="86" spans="1:16" ht="25.5" x14ac:dyDescent="0.2">
      <c r="E86" s="11" t="s">
        <v>168</v>
      </c>
    </row>
    <row r="87" spans="1:16" ht="25.5" x14ac:dyDescent="0.2">
      <c r="A87" s="5">
        <v>23</v>
      </c>
      <c r="B87" s="5" t="s">
        <v>40</v>
      </c>
      <c r="C87" s="5" t="s">
        <v>169</v>
      </c>
      <c r="D87" s="5" t="s">
        <v>49</v>
      </c>
      <c r="E87" s="5" t="s">
        <v>170</v>
      </c>
      <c r="F87" s="5" t="s">
        <v>146</v>
      </c>
      <c r="G87" s="7">
        <v>365.6</v>
      </c>
      <c r="H87" s="10"/>
      <c r="I87" s="9">
        <f>ROUND((H87*G87),2)</f>
        <v>0</v>
      </c>
      <c r="O87">
        <f>rekapitulace!H8</f>
        <v>21</v>
      </c>
      <c r="P87">
        <f>ROUND(O87/100*I87,2)</f>
        <v>0</v>
      </c>
    </row>
    <row r="88" spans="1:16" ht="25.5" x14ac:dyDescent="0.2">
      <c r="E88" s="11" t="s">
        <v>171</v>
      </c>
    </row>
    <row r="89" spans="1:16" ht="102" x14ac:dyDescent="0.2">
      <c r="E89" s="11" t="s">
        <v>172</v>
      </c>
    </row>
    <row r="90" spans="1:16" ht="25.5" x14ac:dyDescent="0.2">
      <c r="A90" s="5">
        <v>24</v>
      </c>
      <c r="B90" s="5" t="s">
        <v>40</v>
      </c>
      <c r="C90" s="5" t="s">
        <v>173</v>
      </c>
      <c r="D90" s="5" t="s">
        <v>162</v>
      </c>
      <c r="E90" s="5" t="s">
        <v>174</v>
      </c>
      <c r="F90" s="5" t="s">
        <v>146</v>
      </c>
      <c r="G90" s="7">
        <v>731.2</v>
      </c>
      <c r="H90" s="10"/>
      <c r="I90" s="9">
        <f>ROUND((H90*G90),2)</f>
        <v>0</v>
      </c>
      <c r="O90">
        <f>rekapitulace!H8</f>
        <v>21</v>
      </c>
      <c r="P90">
        <f>ROUND(O90/100*I90,2)</f>
        <v>0</v>
      </c>
    </row>
    <row r="91" spans="1:16" ht="25.5" x14ac:dyDescent="0.2">
      <c r="E91" s="11" t="s">
        <v>175</v>
      </c>
    </row>
    <row r="92" spans="1:16" ht="102" x14ac:dyDescent="0.2">
      <c r="E92" s="11" t="s">
        <v>172</v>
      </c>
    </row>
    <row r="93" spans="1:16" ht="25.5" x14ac:dyDescent="0.2">
      <c r="A93" s="5">
        <v>25</v>
      </c>
      <c r="B93" s="5" t="s">
        <v>40</v>
      </c>
      <c r="C93" s="5" t="s">
        <v>176</v>
      </c>
      <c r="D93" s="5" t="s">
        <v>49</v>
      </c>
      <c r="E93" s="5" t="s">
        <v>177</v>
      </c>
      <c r="F93" s="5" t="s">
        <v>99</v>
      </c>
      <c r="G93" s="7">
        <v>14.624000000000001</v>
      </c>
      <c r="H93" s="10"/>
      <c r="I93" s="9">
        <f>ROUND((H93*G93),2)</f>
        <v>0</v>
      </c>
      <c r="O93">
        <f>rekapitulace!H8</f>
        <v>21</v>
      </c>
      <c r="P93">
        <f>ROUND(O93/100*I93,2)</f>
        <v>0</v>
      </c>
    </row>
    <row r="94" spans="1:16" ht="25.5" x14ac:dyDescent="0.2">
      <c r="E94" s="11" t="s">
        <v>178</v>
      </c>
    </row>
    <row r="95" spans="1:16" ht="204" x14ac:dyDescent="0.2">
      <c r="E95" s="11" t="s">
        <v>179</v>
      </c>
    </row>
    <row r="96" spans="1:16" ht="25.5" x14ac:dyDescent="0.2">
      <c r="A96" s="5">
        <v>26</v>
      </c>
      <c r="B96" s="5" t="s">
        <v>40</v>
      </c>
      <c r="C96" s="5" t="s">
        <v>180</v>
      </c>
      <c r="D96" s="5" t="s">
        <v>49</v>
      </c>
      <c r="E96" s="5" t="s">
        <v>181</v>
      </c>
      <c r="F96" s="5" t="s">
        <v>99</v>
      </c>
      <c r="G96" s="7">
        <v>21.936</v>
      </c>
      <c r="H96" s="10"/>
      <c r="I96" s="9">
        <f>ROUND((H96*G96),2)</f>
        <v>0</v>
      </c>
      <c r="O96">
        <f>rekapitulace!H8</f>
        <v>21</v>
      </c>
      <c r="P96">
        <f>ROUND(O96/100*I96,2)</f>
        <v>0</v>
      </c>
    </row>
    <row r="97" spans="1:16" ht="25.5" x14ac:dyDescent="0.2">
      <c r="E97" s="11" t="s">
        <v>182</v>
      </c>
    </row>
    <row r="98" spans="1:16" ht="204" x14ac:dyDescent="0.2">
      <c r="E98" s="11" t="s">
        <v>179</v>
      </c>
    </row>
    <row r="99" spans="1:16" ht="25.5" x14ac:dyDescent="0.2">
      <c r="A99" s="5">
        <v>27</v>
      </c>
      <c r="B99" s="5" t="s">
        <v>40</v>
      </c>
      <c r="C99" s="5" t="s">
        <v>183</v>
      </c>
      <c r="D99" s="5" t="s">
        <v>49</v>
      </c>
      <c r="E99" s="5" t="s">
        <v>184</v>
      </c>
      <c r="F99" s="5" t="s">
        <v>99</v>
      </c>
      <c r="G99" s="7">
        <v>32.904000000000003</v>
      </c>
      <c r="H99" s="10"/>
      <c r="I99" s="9">
        <f>ROUND((H99*G99),2)</f>
        <v>0</v>
      </c>
      <c r="O99">
        <f>rekapitulace!H8</f>
        <v>21</v>
      </c>
      <c r="P99">
        <f>ROUND(O99/100*I99,2)</f>
        <v>0</v>
      </c>
    </row>
    <row r="100" spans="1:16" ht="25.5" x14ac:dyDescent="0.2">
      <c r="E100" s="11" t="s">
        <v>185</v>
      </c>
    </row>
    <row r="101" spans="1:16" ht="204" x14ac:dyDescent="0.2">
      <c r="E101" s="11" t="s">
        <v>179</v>
      </c>
    </row>
    <row r="102" spans="1:16" x14ac:dyDescent="0.2">
      <c r="A102" s="5">
        <v>28</v>
      </c>
      <c r="B102" s="5" t="s">
        <v>40</v>
      </c>
      <c r="C102" s="5" t="s">
        <v>186</v>
      </c>
      <c r="D102" s="5" t="s">
        <v>49</v>
      </c>
      <c r="E102" s="5" t="s">
        <v>187</v>
      </c>
      <c r="F102" s="5" t="s">
        <v>146</v>
      </c>
      <c r="G102" s="7">
        <v>58.48</v>
      </c>
      <c r="H102" s="10"/>
      <c r="I102" s="9">
        <f>ROUND((H102*G102),2)</f>
        <v>0</v>
      </c>
      <c r="O102">
        <f>rekapitulace!H8</f>
        <v>21</v>
      </c>
      <c r="P102">
        <f>ROUND(O102/100*I102,2)</f>
        <v>0</v>
      </c>
    </row>
    <row r="103" spans="1:16" ht="25.5" x14ac:dyDescent="0.2">
      <c r="E103" s="11" t="s">
        <v>188</v>
      </c>
    </row>
    <row r="104" spans="1:16" ht="140.25" x14ac:dyDescent="0.2">
      <c r="E104" s="11" t="s">
        <v>189</v>
      </c>
    </row>
    <row r="105" spans="1:16" ht="25.5" x14ac:dyDescent="0.2">
      <c r="A105" s="5">
        <v>29</v>
      </c>
      <c r="B105" s="5" t="s">
        <v>40</v>
      </c>
      <c r="C105" s="5" t="s">
        <v>190</v>
      </c>
      <c r="D105" s="5" t="s">
        <v>42</v>
      </c>
      <c r="E105" s="5" t="s">
        <v>191</v>
      </c>
      <c r="F105" s="5" t="s">
        <v>146</v>
      </c>
      <c r="G105" s="7">
        <v>25.027000000000001</v>
      </c>
      <c r="H105" s="10"/>
      <c r="I105" s="9">
        <f>ROUND((H105*G105),2)</f>
        <v>0</v>
      </c>
      <c r="O105">
        <f>rekapitulace!H8</f>
        <v>21</v>
      </c>
      <c r="P105">
        <f>ROUND(O105/100*I105,2)</f>
        <v>0</v>
      </c>
    </row>
    <row r="106" spans="1:16" x14ac:dyDescent="0.2">
      <c r="E106" s="11" t="s">
        <v>192</v>
      </c>
    </row>
    <row r="107" spans="1:16" ht="89.25" x14ac:dyDescent="0.2">
      <c r="E107" s="11" t="s">
        <v>193</v>
      </c>
    </row>
    <row r="108" spans="1:16" ht="25.5" x14ac:dyDescent="0.2">
      <c r="A108" s="5">
        <v>30</v>
      </c>
      <c r="B108" s="5" t="s">
        <v>40</v>
      </c>
      <c r="C108" s="5" t="s">
        <v>194</v>
      </c>
      <c r="D108" s="5" t="s">
        <v>49</v>
      </c>
      <c r="E108" s="5" t="s">
        <v>195</v>
      </c>
      <c r="F108" s="5" t="s">
        <v>114</v>
      </c>
      <c r="G108" s="7">
        <v>103.1</v>
      </c>
      <c r="H108" s="10"/>
      <c r="I108" s="9">
        <f>ROUND((H108*G108),2)</f>
        <v>0</v>
      </c>
      <c r="O108">
        <f>rekapitulace!H8</f>
        <v>21</v>
      </c>
      <c r="P108">
        <f>ROUND(O108/100*I108,2)</f>
        <v>0</v>
      </c>
    </row>
    <row r="109" spans="1:16" ht="51" x14ac:dyDescent="0.2">
      <c r="E109" s="11" t="s">
        <v>196</v>
      </c>
    </row>
    <row r="110" spans="1:16" ht="38.25" x14ac:dyDescent="0.2">
      <c r="E110" s="11" t="s">
        <v>197</v>
      </c>
    </row>
    <row r="111" spans="1:16" ht="12.75" customHeight="1" x14ac:dyDescent="0.2">
      <c r="A111" s="12"/>
      <c r="B111" s="12"/>
      <c r="C111" s="12" t="s">
        <v>33</v>
      </c>
      <c r="D111" s="12"/>
      <c r="E111" s="12" t="s">
        <v>85</v>
      </c>
      <c r="F111" s="12"/>
      <c r="G111" s="12"/>
      <c r="H111" s="12"/>
      <c r="I111" s="12">
        <f>SUM(I78:I110)</f>
        <v>0</v>
      </c>
      <c r="P111">
        <f>SUM(P78:P110)</f>
        <v>0</v>
      </c>
    </row>
    <row r="113" spans="1:16" ht="12.75" customHeight="1" x14ac:dyDescent="0.2">
      <c r="A113" s="6"/>
      <c r="B113" s="6"/>
      <c r="C113" s="6" t="s">
        <v>36</v>
      </c>
      <c r="D113" s="6"/>
      <c r="E113" s="6" t="s">
        <v>198</v>
      </c>
      <c r="F113" s="6"/>
      <c r="G113" s="8"/>
      <c r="H113" s="6"/>
      <c r="I113" s="8"/>
    </row>
    <row r="114" spans="1:16" x14ac:dyDescent="0.2">
      <c r="A114" s="5">
        <v>31</v>
      </c>
      <c r="B114" s="5" t="s">
        <v>40</v>
      </c>
      <c r="C114" s="5" t="s">
        <v>199</v>
      </c>
      <c r="D114" s="5" t="s">
        <v>49</v>
      </c>
      <c r="E114" s="5" t="s">
        <v>200</v>
      </c>
      <c r="F114" s="5" t="s">
        <v>57</v>
      </c>
      <c r="G114" s="7">
        <v>1</v>
      </c>
      <c r="H114" s="10"/>
      <c r="I114" s="9">
        <f>ROUND((H114*G114),2)</f>
        <v>0</v>
      </c>
      <c r="O114">
        <f>rekapitulace!H8</f>
        <v>21</v>
      </c>
      <c r="P114">
        <f>ROUND(O114/100*I114,2)</f>
        <v>0</v>
      </c>
    </row>
    <row r="115" spans="1:16" x14ac:dyDescent="0.2">
      <c r="E115" s="11" t="s">
        <v>201</v>
      </c>
    </row>
    <row r="116" spans="1:16" ht="25.5" x14ac:dyDescent="0.2">
      <c r="E116" s="11" t="s">
        <v>202</v>
      </c>
    </row>
    <row r="117" spans="1:16" ht="12.75" customHeight="1" x14ac:dyDescent="0.2">
      <c r="A117" s="12"/>
      <c r="B117" s="12"/>
      <c r="C117" s="12" t="s">
        <v>36</v>
      </c>
      <c r="D117" s="12"/>
      <c r="E117" s="12" t="s">
        <v>198</v>
      </c>
      <c r="F117" s="12"/>
      <c r="G117" s="12"/>
      <c r="H117" s="12"/>
      <c r="I117" s="12">
        <f>SUM(I114:I116)</f>
        <v>0</v>
      </c>
      <c r="P117">
        <f>SUM(P114:P116)</f>
        <v>0</v>
      </c>
    </row>
    <row r="119" spans="1:16" ht="12.75" customHeight="1" x14ac:dyDescent="0.2">
      <c r="A119" s="6"/>
      <c r="B119" s="6"/>
      <c r="C119" s="6" t="s">
        <v>37</v>
      </c>
      <c r="D119" s="6"/>
      <c r="E119" s="6" t="s">
        <v>203</v>
      </c>
      <c r="F119" s="6"/>
      <c r="G119" s="8"/>
      <c r="H119" s="6"/>
      <c r="I119" s="8"/>
    </row>
    <row r="120" spans="1:16" ht="25.5" x14ac:dyDescent="0.2">
      <c r="A120" s="5">
        <v>32</v>
      </c>
      <c r="B120" s="5" t="s">
        <v>40</v>
      </c>
      <c r="C120" s="5" t="s">
        <v>204</v>
      </c>
      <c r="D120" s="5" t="s">
        <v>49</v>
      </c>
      <c r="E120" s="5" t="s">
        <v>205</v>
      </c>
      <c r="F120" s="5" t="s">
        <v>146</v>
      </c>
      <c r="G120" s="7">
        <v>38.137999999999998</v>
      </c>
      <c r="H120" s="10"/>
      <c r="I120" s="9">
        <f>ROUND((H120*G120),2)</f>
        <v>0</v>
      </c>
      <c r="O120">
        <f>rekapitulace!H8</f>
        <v>21</v>
      </c>
      <c r="P120">
        <f>ROUND(O120/100*I120,2)</f>
        <v>0</v>
      </c>
    </row>
    <row r="121" spans="1:16" ht="89.25" x14ac:dyDescent="0.2">
      <c r="E121" s="11" t="s">
        <v>206</v>
      </c>
    </row>
    <row r="122" spans="1:16" ht="38.25" x14ac:dyDescent="0.2">
      <c r="E122" s="11" t="s">
        <v>207</v>
      </c>
    </row>
    <row r="123" spans="1:16" ht="38.25" x14ac:dyDescent="0.2">
      <c r="A123" s="5">
        <v>33</v>
      </c>
      <c r="B123" s="5" t="s">
        <v>40</v>
      </c>
      <c r="C123" s="5" t="s">
        <v>208</v>
      </c>
      <c r="D123" s="5" t="s">
        <v>49</v>
      </c>
      <c r="E123" s="5" t="s">
        <v>209</v>
      </c>
      <c r="F123" s="5" t="s">
        <v>146</v>
      </c>
      <c r="G123" s="7">
        <v>38.137999999999998</v>
      </c>
      <c r="H123" s="10"/>
      <c r="I123" s="9">
        <f>ROUND((H123*G123),2)</f>
        <v>0</v>
      </c>
      <c r="O123">
        <f>rekapitulace!H8</f>
        <v>21</v>
      </c>
      <c r="P123">
        <f>ROUND(O123/100*I123,2)</f>
        <v>0</v>
      </c>
    </row>
    <row r="124" spans="1:16" ht="89.25" x14ac:dyDescent="0.2">
      <c r="E124" s="11" t="s">
        <v>206</v>
      </c>
    </row>
    <row r="125" spans="1:16" ht="38.25" x14ac:dyDescent="0.2">
      <c r="E125" s="11" t="s">
        <v>207</v>
      </c>
    </row>
    <row r="126" spans="1:16" ht="25.5" x14ac:dyDescent="0.2">
      <c r="A126" s="5">
        <v>34</v>
      </c>
      <c r="B126" s="5" t="s">
        <v>40</v>
      </c>
      <c r="C126" s="5" t="s">
        <v>210</v>
      </c>
      <c r="D126" s="5" t="s">
        <v>49</v>
      </c>
      <c r="E126" s="5" t="s">
        <v>211</v>
      </c>
      <c r="F126" s="5" t="s">
        <v>114</v>
      </c>
      <c r="G126" s="7">
        <v>64.099999999999994</v>
      </c>
      <c r="H126" s="10"/>
      <c r="I126" s="9">
        <f>ROUND((H126*G126),2)</f>
        <v>0</v>
      </c>
      <c r="O126">
        <f>rekapitulace!H8</f>
        <v>21</v>
      </c>
      <c r="P126">
        <f>ROUND(O126/100*I126,2)</f>
        <v>0</v>
      </c>
    </row>
    <row r="127" spans="1:16" x14ac:dyDescent="0.2">
      <c r="E127" s="11" t="s">
        <v>212</v>
      </c>
    </row>
    <row r="128" spans="1:16" ht="38.25" x14ac:dyDescent="0.2">
      <c r="E128" s="11" t="s">
        <v>213</v>
      </c>
    </row>
    <row r="129" spans="1:16" x14ac:dyDescent="0.2">
      <c r="A129" s="5">
        <v>35</v>
      </c>
      <c r="B129" s="5" t="s">
        <v>40</v>
      </c>
      <c r="C129" s="5" t="s">
        <v>214</v>
      </c>
      <c r="D129" s="5" t="s">
        <v>49</v>
      </c>
      <c r="E129" s="5" t="s">
        <v>215</v>
      </c>
      <c r="F129" s="5" t="s">
        <v>114</v>
      </c>
      <c r="G129" s="7">
        <v>39</v>
      </c>
      <c r="H129" s="10"/>
      <c r="I129" s="9">
        <f>ROUND((H129*G129),2)</f>
        <v>0</v>
      </c>
      <c r="O129">
        <f>rekapitulace!H8</f>
        <v>21</v>
      </c>
      <c r="P129">
        <f>ROUND(O129/100*I129,2)</f>
        <v>0</v>
      </c>
    </row>
    <row r="130" spans="1:16" ht="25.5" x14ac:dyDescent="0.2">
      <c r="E130" s="11" t="s">
        <v>216</v>
      </c>
    </row>
    <row r="131" spans="1:16" x14ac:dyDescent="0.2">
      <c r="E131" s="11" t="s">
        <v>217</v>
      </c>
    </row>
    <row r="132" spans="1:16" x14ac:dyDescent="0.2">
      <c r="A132" s="5">
        <v>36</v>
      </c>
      <c r="B132" s="5" t="s">
        <v>40</v>
      </c>
      <c r="C132" s="5" t="s">
        <v>218</v>
      </c>
      <c r="D132" s="5" t="s">
        <v>49</v>
      </c>
      <c r="E132" s="5" t="s">
        <v>219</v>
      </c>
      <c r="F132" s="5" t="s">
        <v>114</v>
      </c>
      <c r="G132" s="7">
        <v>39</v>
      </c>
      <c r="H132" s="10"/>
      <c r="I132" s="9">
        <f>ROUND((H132*G132),2)</f>
        <v>0</v>
      </c>
      <c r="O132">
        <f>rekapitulace!H8</f>
        <v>21</v>
      </c>
      <c r="P132">
        <f>ROUND(O132/100*I132,2)</f>
        <v>0</v>
      </c>
    </row>
    <row r="133" spans="1:16" x14ac:dyDescent="0.2">
      <c r="E133" s="11" t="s">
        <v>220</v>
      </c>
    </row>
    <row r="134" spans="1:16" x14ac:dyDescent="0.2">
      <c r="E134" s="11" t="s">
        <v>217</v>
      </c>
    </row>
    <row r="135" spans="1:16" ht="12.75" customHeight="1" x14ac:dyDescent="0.2">
      <c r="A135" s="12"/>
      <c r="B135" s="12"/>
      <c r="C135" s="12" t="s">
        <v>37</v>
      </c>
      <c r="D135" s="12"/>
      <c r="E135" s="12" t="s">
        <v>203</v>
      </c>
      <c r="F135" s="12"/>
      <c r="G135" s="12"/>
      <c r="H135" s="12"/>
      <c r="I135" s="12">
        <f>SUM(I120:I134)</f>
        <v>0</v>
      </c>
      <c r="P135">
        <f>SUM(P120:P134)</f>
        <v>0</v>
      </c>
    </row>
    <row r="137" spans="1:16" ht="12.75" customHeight="1" x14ac:dyDescent="0.2">
      <c r="A137" s="12"/>
      <c r="B137" s="12"/>
      <c r="C137" s="12"/>
      <c r="D137" s="12"/>
      <c r="E137" s="12" t="s">
        <v>83</v>
      </c>
      <c r="F137" s="12"/>
      <c r="G137" s="12"/>
      <c r="H137" s="12"/>
      <c r="I137" s="12">
        <f>+I24+I66+I75+I111+I117+I135</f>
        <v>0</v>
      </c>
      <c r="P137">
        <f>+P24+P66+P75+P111+P117+P135</f>
        <v>0</v>
      </c>
    </row>
  </sheetData>
  <sheetProtection formatColumns="0"/>
  <mergeCells count="9">
    <mergeCell ref="G8:G9"/>
    <mergeCell ref="H8:I8"/>
    <mergeCell ref="A2:I2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scale="49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8"/>
  <sheetViews>
    <sheetView showGridLines="0" zoomScaleNormal="100" workbookViewId="0">
      <pane ySplit="10" topLeftCell="A11" activePane="bottomLeft" state="frozen"/>
      <selection activeCell="E11" sqref="E11"/>
      <selection pane="bottomLeft" activeCell="Q18" sqref="Q18"/>
    </sheetView>
  </sheetViews>
  <sheetFormatPr defaultRowHeight="12.75" customHeight="1" x14ac:dyDescent="0.2"/>
  <cols>
    <col min="1" max="1" width="6.7109375" customWidth="1"/>
    <col min="2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">
      <c r="A1" s="4"/>
    </row>
    <row r="2" spans="1:16" ht="12.75" customHeight="1" x14ac:dyDescent="0.2">
      <c r="A2" s="15" t="s">
        <v>505</v>
      </c>
      <c r="B2" s="15"/>
      <c r="C2" s="15"/>
      <c r="D2" s="15"/>
      <c r="E2" s="15"/>
      <c r="F2" s="15"/>
      <c r="G2" s="15"/>
      <c r="H2" s="15"/>
      <c r="I2" s="15"/>
    </row>
    <row r="4" spans="1:16" ht="12.75" customHeight="1" x14ac:dyDescent="0.2">
      <c r="A4" t="s">
        <v>11</v>
      </c>
      <c r="C4" s="4" t="s">
        <v>14</v>
      </c>
      <c r="D4" s="4"/>
      <c r="E4" s="4" t="s">
        <v>15</v>
      </c>
    </row>
    <row r="5" spans="1:16" ht="12.75" customHeight="1" x14ac:dyDescent="0.2">
      <c r="A5" t="s">
        <v>12</v>
      </c>
      <c r="C5" s="4" t="s">
        <v>221</v>
      </c>
      <c r="D5" s="4"/>
      <c r="E5" s="4" t="s">
        <v>222</v>
      </c>
    </row>
    <row r="6" spans="1:16" ht="12.75" customHeight="1" x14ac:dyDescent="0.2">
      <c r="A6" t="s">
        <v>13</v>
      </c>
      <c r="C6" s="4" t="s">
        <v>221</v>
      </c>
      <c r="D6" s="4"/>
      <c r="E6" s="4" t="s">
        <v>222</v>
      </c>
    </row>
    <row r="7" spans="1:16" ht="12.75" customHeight="1" x14ac:dyDescent="0.2">
      <c r="C7" s="4"/>
      <c r="D7" s="4"/>
      <c r="E7" s="4"/>
    </row>
    <row r="8" spans="1:16" ht="12.75" customHeight="1" x14ac:dyDescent="0.2">
      <c r="A8" s="16" t="s">
        <v>18</v>
      </c>
      <c r="B8" s="16" t="s">
        <v>20</v>
      </c>
      <c r="C8" s="16" t="s">
        <v>21</v>
      </c>
      <c r="D8" s="16" t="s">
        <v>22</v>
      </c>
      <c r="E8" s="16" t="s">
        <v>23</v>
      </c>
      <c r="F8" s="16" t="s">
        <v>24</v>
      </c>
      <c r="G8" s="16" t="s">
        <v>25</v>
      </c>
      <c r="H8" s="16" t="s">
        <v>26</v>
      </c>
      <c r="I8" s="16"/>
      <c r="O8" t="s">
        <v>29</v>
      </c>
      <c r="P8" t="s">
        <v>9</v>
      </c>
    </row>
    <row r="9" spans="1:16" ht="14.25" x14ac:dyDescent="0.2">
      <c r="A9" s="16"/>
      <c r="B9" s="16"/>
      <c r="C9" s="16"/>
      <c r="D9" s="16"/>
      <c r="E9" s="16"/>
      <c r="F9" s="16"/>
      <c r="G9" s="16"/>
      <c r="H9" s="3" t="s">
        <v>27</v>
      </c>
      <c r="I9" s="3" t="s">
        <v>28</v>
      </c>
      <c r="O9" t="s">
        <v>9</v>
      </c>
    </row>
    <row r="10" spans="1:16" ht="14.25" x14ac:dyDescent="0.2">
      <c r="A10" s="3" t="s">
        <v>19</v>
      </c>
      <c r="B10" s="3" t="s">
        <v>30</v>
      </c>
      <c r="C10" s="3" t="s">
        <v>31</v>
      </c>
      <c r="D10" s="3" t="s">
        <v>32</v>
      </c>
      <c r="E10" s="3" t="s">
        <v>33</v>
      </c>
      <c r="F10" s="3" t="s">
        <v>34</v>
      </c>
      <c r="G10" s="3" t="s">
        <v>35</v>
      </c>
      <c r="H10" s="3" t="s">
        <v>36</v>
      </c>
      <c r="I10" s="3" t="s">
        <v>37</v>
      </c>
    </row>
    <row r="11" spans="1:16" ht="12.75" customHeight="1" x14ac:dyDescent="0.2">
      <c r="A11" s="6"/>
      <c r="B11" s="6"/>
      <c r="C11" s="6" t="s">
        <v>39</v>
      </c>
      <c r="D11" s="6"/>
      <c r="E11" s="6" t="s">
        <v>38</v>
      </c>
      <c r="F11" s="6"/>
      <c r="G11" s="8"/>
      <c r="H11" s="6"/>
      <c r="I11" s="8"/>
    </row>
    <row r="12" spans="1:16" ht="25.5" x14ac:dyDescent="0.2">
      <c r="A12" s="5">
        <v>1</v>
      </c>
      <c r="B12" s="5" t="s">
        <v>40</v>
      </c>
      <c r="C12" s="5" t="s">
        <v>86</v>
      </c>
      <c r="D12" s="5" t="s">
        <v>49</v>
      </c>
      <c r="E12" s="5" t="s">
        <v>223</v>
      </c>
      <c r="F12" s="5" t="s">
        <v>88</v>
      </c>
      <c r="G12" s="7">
        <v>692.66800000000001</v>
      </c>
      <c r="H12" s="10"/>
      <c r="I12" s="9">
        <f>ROUND((H12*G12),2)</f>
        <v>0</v>
      </c>
      <c r="O12">
        <f>rekapitulace!H8</f>
        <v>21</v>
      </c>
      <c r="P12">
        <f>ROUND(O12/100*I12,2)</f>
        <v>0</v>
      </c>
    </row>
    <row r="13" spans="1:16" ht="76.5" x14ac:dyDescent="0.2">
      <c r="E13" s="11" t="s">
        <v>224</v>
      </c>
    </row>
    <row r="14" spans="1:16" ht="25.5" x14ac:dyDescent="0.2">
      <c r="E14" s="11" t="s">
        <v>90</v>
      </c>
    </row>
    <row r="15" spans="1:16" ht="25.5" x14ac:dyDescent="0.2">
      <c r="A15" s="5">
        <v>2</v>
      </c>
      <c r="B15" s="5" t="s">
        <v>40</v>
      </c>
      <c r="C15" s="5" t="s">
        <v>86</v>
      </c>
      <c r="D15" s="5" t="s">
        <v>162</v>
      </c>
      <c r="E15" s="5" t="s">
        <v>225</v>
      </c>
      <c r="F15" s="5" t="s">
        <v>88</v>
      </c>
      <c r="G15" s="7">
        <v>12.87</v>
      </c>
      <c r="H15" s="10"/>
      <c r="I15" s="9">
        <f>ROUND((H15*G15),2)</f>
        <v>0</v>
      </c>
      <c r="O15">
        <f>rekapitulace!H8</f>
        <v>21</v>
      </c>
      <c r="P15">
        <f>ROUND(O15/100*I15,2)</f>
        <v>0</v>
      </c>
    </row>
    <row r="16" spans="1:16" ht="25.5" x14ac:dyDescent="0.2">
      <c r="E16" s="11" t="s">
        <v>226</v>
      </c>
    </row>
    <row r="17" spans="1:16" ht="25.5" x14ac:dyDescent="0.2">
      <c r="E17" s="11" t="s">
        <v>90</v>
      </c>
    </row>
    <row r="18" spans="1:16" ht="25.5" x14ac:dyDescent="0.2">
      <c r="A18" s="5">
        <v>3</v>
      </c>
      <c r="B18" s="5" t="s">
        <v>40</v>
      </c>
      <c r="C18" s="5" t="s">
        <v>86</v>
      </c>
      <c r="D18" s="5" t="s">
        <v>227</v>
      </c>
      <c r="E18" s="5" t="s">
        <v>228</v>
      </c>
      <c r="F18" s="5" t="s">
        <v>88</v>
      </c>
      <c r="G18" s="7">
        <v>318.36200000000002</v>
      </c>
      <c r="H18" s="10"/>
      <c r="I18" s="9">
        <f>ROUND((H18*G18),2)</f>
        <v>0</v>
      </c>
      <c r="O18">
        <f>rekapitulace!H8</f>
        <v>21</v>
      </c>
      <c r="P18">
        <f>ROUND(O18/100*I18,2)</f>
        <v>0</v>
      </c>
    </row>
    <row r="19" spans="1:16" ht="25.5" x14ac:dyDescent="0.2">
      <c r="E19" s="11" t="s">
        <v>229</v>
      </c>
    </row>
    <row r="20" spans="1:16" ht="25.5" x14ac:dyDescent="0.2">
      <c r="E20" s="11" t="s">
        <v>90</v>
      </c>
    </row>
    <row r="21" spans="1:16" ht="25.5" x14ac:dyDescent="0.2">
      <c r="A21" s="5">
        <v>4</v>
      </c>
      <c r="B21" s="5" t="s">
        <v>40</v>
      </c>
      <c r="C21" s="5" t="s">
        <v>97</v>
      </c>
      <c r="D21" s="5" t="s">
        <v>49</v>
      </c>
      <c r="E21" s="5" t="s">
        <v>230</v>
      </c>
      <c r="F21" s="5" t="s">
        <v>99</v>
      </c>
      <c r="G21" s="7">
        <v>87.653000000000006</v>
      </c>
      <c r="H21" s="10"/>
      <c r="I21" s="9">
        <f>ROUND((H21*G21),2)</f>
        <v>0</v>
      </c>
      <c r="O21">
        <f>rekapitulace!H8</f>
        <v>21</v>
      </c>
      <c r="P21">
        <f>ROUND(O21/100*I21,2)</f>
        <v>0</v>
      </c>
    </row>
    <row r="22" spans="1:16" x14ac:dyDescent="0.2">
      <c r="E22" s="11" t="s">
        <v>231</v>
      </c>
    </row>
    <row r="23" spans="1:16" ht="25.5" x14ac:dyDescent="0.2">
      <c r="E23" s="11" t="s">
        <v>101</v>
      </c>
    </row>
    <row r="24" spans="1:16" ht="12.75" customHeight="1" x14ac:dyDescent="0.2">
      <c r="A24" s="12"/>
      <c r="B24" s="12"/>
      <c r="C24" s="12" t="s">
        <v>39</v>
      </c>
      <c r="D24" s="12"/>
      <c r="E24" s="12" t="s">
        <v>38</v>
      </c>
      <c r="F24" s="12"/>
      <c r="G24" s="12"/>
      <c r="H24" s="12"/>
      <c r="I24" s="12">
        <f>SUM(I12:I23)</f>
        <v>0</v>
      </c>
      <c r="P24">
        <f>SUM(P12:P23)</f>
        <v>0</v>
      </c>
    </row>
    <row r="26" spans="1:16" ht="12.75" customHeight="1" x14ac:dyDescent="0.2">
      <c r="A26" s="6"/>
      <c r="B26" s="6"/>
      <c r="C26" s="6" t="s">
        <v>19</v>
      </c>
      <c r="D26" s="6"/>
      <c r="E26" s="6" t="s">
        <v>102</v>
      </c>
      <c r="F26" s="6"/>
      <c r="G26" s="8"/>
      <c r="H26" s="6"/>
      <c r="I26" s="8"/>
    </row>
    <row r="27" spans="1:16" ht="25.5" x14ac:dyDescent="0.2">
      <c r="A27" s="5">
        <v>5</v>
      </c>
      <c r="B27" s="5" t="s">
        <v>40</v>
      </c>
      <c r="C27" s="5" t="s">
        <v>232</v>
      </c>
      <c r="D27" s="5" t="s">
        <v>49</v>
      </c>
      <c r="E27" s="5" t="s">
        <v>233</v>
      </c>
      <c r="F27" s="5" t="s">
        <v>146</v>
      </c>
      <c r="G27" s="7">
        <v>30</v>
      </c>
      <c r="H27" s="10"/>
      <c r="I27" s="9">
        <f>ROUND((H27*G27),2)</f>
        <v>0</v>
      </c>
      <c r="O27">
        <f>rekapitulace!H8</f>
        <v>21</v>
      </c>
      <c r="P27">
        <f>ROUND(O27/100*I27,2)</f>
        <v>0</v>
      </c>
    </row>
    <row r="28" spans="1:16" x14ac:dyDescent="0.2">
      <c r="E28" s="11" t="s">
        <v>234</v>
      </c>
    </row>
    <row r="29" spans="1:16" ht="25.5" x14ac:dyDescent="0.2">
      <c r="E29" s="11" t="s">
        <v>235</v>
      </c>
    </row>
    <row r="30" spans="1:16" ht="25.5" x14ac:dyDescent="0.2">
      <c r="A30" s="5">
        <v>6</v>
      </c>
      <c r="B30" s="5" t="s">
        <v>40</v>
      </c>
      <c r="C30" s="5" t="s">
        <v>236</v>
      </c>
      <c r="D30" s="5" t="s">
        <v>49</v>
      </c>
      <c r="E30" s="5" t="s">
        <v>237</v>
      </c>
      <c r="F30" s="5" t="s">
        <v>57</v>
      </c>
      <c r="G30" s="7">
        <v>1</v>
      </c>
      <c r="H30" s="10"/>
      <c r="I30" s="9">
        <f>ROUND((H30*G30),2)</f>
        <v>0</v>
      </c>
      <c r="O30">
        <f>rekapitulace!H8</f>
        <v>21</v>
      </c>
      <c r="P30">
        <f>ROUND(O30/100*I30,2)</f>
        <v>0</v>
      </c>
    </row>
    <row r="31" spans="1:16" x14ac:dyDescent="0.2">
      <c r="E31" s="11" t="s">
        <v>238</v>
      </c>
    </row>
    <row r="32" spans="1:16" ht="114.75" x14ac:dyDescent="0.2">
      <c r="E32" s="11" t="s">
        <v>239</v>
      </c>
    </row>
    <row r="33" spans="1:16" ht="25.5" x14ac:dyDescent="0.2">
      <c r="A33" s="5">
        <v>7</v>
      </c>
      <c r="B33" s="5" t="s">
        <v>40</v>
      </c>
      <c r="C33" s="5" t="s">
        <v>240</v>
      </c>
      <c r="D33" s="5" t="s">
        <v>49</v>
      </c>
      <c r="E33" s="5" t="s">
        <v>241</v>
      </c>
      <c r="F33" s="5" t="s">
        <v>114</v>
      </c>
      <c r="G33" s="7">
        <v>20</v>
      </c>
      <c r="H33" s="10"/>
      <c r="I33" s="9">
        <f>ROUND((H33*G33),2)</f>
        <v>0</v>
      </c>
      <c r="O33">
        <f>rekapitulace!H8</f>
        <v>21</v>
      </c>
      <c r="P33">
        <f>ROUND(O33/100*I33,2)</f>
        <v>0</v>
      </c>
    </row>
    <row r="34" spans="1:16" x14ac:dyDescent="0.2">
      <c r="E34" s="11" t="s">
        <v>242</v>
      </c>
    </row>
    <row r="35" spans="1:16" ht="38.25" x14ac:dyDescent="0.2">
      <c r="E35" s="11" t="s">
        <v>243</v>
      </c>
    </row>
    <row r="36" spans="1:16" ht="25.5" x14ac:dyDescent="0.2">
      <c r="A36" s="5">
        <v>8</v>
      </c>
      <c r="B36" s="5" t="s">
        <v>40</v>
      </c>
      <c r="C36" s="5" t="s">
        <v>244</v>
      </c>
      <c r="D36" s="5" t="s">
        <v>49</v>
      </c>
      <c r="E36" s="5" t="s">
        <v>245</v>
      </c>
      <c r="F36" s="5" t="s">
        <v>99</v>
      </c>
      <c r="G36" s="7">
        <v>15</v>
      </c>
      <c r="H36" s="10"/>
      <c r="I36" s="9">
        <f>ROUND((H36*G36),2)</f>
        <v>0</v>
      </c>
      <c r="O36">
        <f>rekapitulace!H8</f>
        <v>21</v>
      </c>
      <c r="P36">
        <f>ROUND(O36/100*I36,2)</f>
        <v>0</v>
      </c>
    </row>
    <row r="37" spans="1:16" x14ac:dyDescent="0.2">
      <c r="E37" s="11" t="s">
        <v>246</v>
      </c>
    </row>
    <row r="38" spans="1:16" ht="25.5" x14ac:dyDescent="0.2">
      <c r="E38" s="11" t="s">
        <v>247</v>
      </c>
    </row>
    <row r="39" spans="1:16" ht="25.5" x14ac:dyDescent="0.2">
      <c r="A39" s="5">
        <v>9</v>
      </c>
      <c r="B39" s="5" t="s">
        <v>40</v>
      </c>
      <c r="C39" s="5" t="s">
        <v>126</v>
      </c>
      <c r="D39" s="5" t="s">
        <v>49</v>
      </c>
      <c r="E39" s="5" t="s">
        <v>248</v>
      </c>
      <c r="F39" s="5" t="s">
        <v>99</v>
      </c>
      <c r="G39" s="7">
        <v>87.653000000000006</v>
      </c>
      <c r="H39" s="10"/>
      <c r="I39" s="9">
        <f>ROUND((H39*G39),2)</f>
        <v>0</v>
      </c>
      <c r="O39">
        <f>rekapitulace!H8</f>
        <v>21</v>
      </c>
      <c r="P39">
        <f>ROUND(O39/100*I39,2)</f>
        <v>0</v>
      </c>
    </row>
    <row r="40" spans="1:16" x14ac:dyDescent="0.2">
      <c r="E40" s="11" t="s">
        <v>231</v>
      </c>
    </row>
    <row r="41" spans="1:16" ht="306" x14ac:dyDescent="0.2">
      <c r="E41" s="11" t="s">
        <v>128</v>
      </c>
    </row>
    <row r="42" spans="1:16" ht="25.5" x14ac:dyDescent="0.2">
      <c r="A42" s="5">
        <v>10</v>
      </c>
      <c r="B42" s="5" t="s">
        <v>40</v>
      </c>
      <c r="C42" s="5" t="s">
        <v>126</v>
      </c>
      <c r="D42" s="5" t="s">
        <v>162</v>
      </c>
      <c r="E42" s="5" t="s">
        <v>249</v>
      </c>
      <c r="F42" s="5" t="s">
        <v>99</v>
      </c>
      <c r="G42" s="7">
        <v>15</v>
      </c>
      <c r="H42" s="10"/>
      <c r="I42" s="9">
        <f>ROUND((H42*G42),2)</f>
        <v>0</v>
      </c>
      <c r="O42">
        <f>rekapitulace!H8</f>
        <v>21</v>
      </c>
      <c r="P42">
        <f>ROUND(O42/100*I42,2)</f>
        <v>0</v>
      </c>
    </row>
    <row r="43" spans="1:16" x14ac:dyDescent="0.2">
      <c r="E43" s="11" t="s">
        <v>250</v>
      </c>
    </row>
    <row r="44" spans="1:16" ht="306" x14ac:dyDescent="0.2">
      <c r="E44" s="11" t="s">
        <v>131</v>
      </c>
    </row>
    <row r="45" spans="1:16" ht="25.5" x14ac:dyDescent="0.2">
      <c r="A45" s="5">
        <v>11</v>
      </c>
      <c r="B45" s="5" t="s">
        <v>40</v>
      </c>
      <c r="C45" s="5" t="s">
        <v>251</v>
      </c>
      <c r="D45" s="5" t="s">
        <v>49</v>
      </c>
      <c r="E45" s="5" t="s">
        <v>252</v>
      </c>
      <c r="F45" s="5" t="s">
        <v>99</v>
      </c>
      <c r="G45" s="7">
        <v>8.5</v>
      </c>
      <c r="H45" s="10"/>
      <c r="I45" s="9">
        <f>ROUND((H45*G45),2)</f>
        <v>0</v>
      </c>
      <c r="O45">
        <f>rekapitulace!H8</f>
        <v>21</v>
      </c>
      <c r="P45">
        <f>ROUND(O45/100*I45,2)</f>
        <v>0</v>
      </c>
    </row>
    <row r="46" spans="1:16" ht="25.5" x14ac:dyDescent="0.2">
      <c r="E46" s="11" t="s">
        <v>253</v>
      </c>
    </row>
    <row r="47" spans="1:16" ht="293.25" x14ac:dyDescent="0.2">
      <c r="E47" s="11" t="s">
        <v>254</v>
      </c>
    </row>
    <row r="48" spans="1:16" ht="51" x14ac:dyDescent="0.2">
      <c r="A48" s="5">
        <v>12</v>
      </c>
      <c r="B48" s="5" t="s">
        <v>40</v>
      </c>
      <c r="C48" s="5" t="s">
        <v>255</v>
      </c>
      <c r="D48" s="5" t="s">
        <v>49</v>
      </c>
      <c r="E48" s="5" t="s">
        <v>256</v>
      </c>
      <c r="F48" s="5" t="s">
        <v>99</v>
      </c>
      <c r="G48" s="7">
        <v>308</v>
      </c>
      <c r="H48" s="10"/>
      <c r="I48" s="9">
        <f>ROUND((H48*G48),2)</f>
        <v>0</v>
      </c>
      <c r="O48">
        <f>rekapitulace!H8</f>
        <v>21</v>
      </c>
      <c r="P48">
        <f>ROUND(O48/100*I48,2)</f>
        <v>0</v>
      </c>
    </row>
    <row r="49" spans="1:16" x14ac:dyDescent="0.2">
      <c r="E49" s="11" t="s">
        <v>257</v>
      </c>
    </row>
    <row r="50" spans="1:16" ht="318.75" x14ac:dyDescent="0.2">
      <c r="E50" s="11" t="s">
        <v>258</v>
      </c>
    </row>
    <row r="51" spans="1:16" x14ac:dyDescent="0.2">
      <c r="A51" s="5">
        <v>13</v>
      </c>
      <c r="B51" s="5" t="s">
        <v>40</v>
      </c>
      <c r="C51" s="5" t="s">
        <v>132</v>
      </c>
      <c r="D51" s="5" t="s">
        <v>49</v>
      </c>
      <c r="E51" s="5" t="s">
        <v>133</v>
      </c>
      <c r="F51" s="5" t="s">
        <v>99</v>
      </c>
      <c r="G51" s="7">
        <v>361.334</v>
      </c>
      <c r="H51" s="10"/>
      <c r="I51" s="9">
        <f>ROUND((H51*G51),2)</f>
        <v>0</v>
      </c>
      <c r="O51">
        <f>rekapitulace!H8</f>
        <v>21</v>
      </c>
      <c r="P51">
        <f>ROUND(O51/100*I51,2)</f>
        <v>0</v>
      </c>
    </row>
    <row r="52" spans="1:16" ht="76.5" x14ac:dyDescent="0.2">
      <c r="E52" s="11" t="s">
        <v>259</v>
      </c>
    </row>
    <row r="53" spans="1:16" ht="191.25" x14ac:dyDescent="0.2">
      <c r="E53" s="11" t="s">
        <v>135</v>
      </c>
    </row>
    <row r="54" spans="1:16" x14ac:dyDescent="0.2">
      <c r="A54" s="5">
        <v>14</v>
      </c>
      <c r="B54" s="5" t="s">
        <v>40</v>
      </c>
      <c r="C54" s="5" t="s">
        <v>260</v>
      </c>
      <c r="D54" s="5" t="s">
        <v>49</v>
      </c>
      <c r="E54" s="5" t="s">
        <v>261</v>
      </c>
      <c r="F54" s="5" t="s">
        <v>99</v>
      </c>
      <c r="G54" s="7">
        <v>87.653000000000006</v>
      </c>
      <c r="H54" s="10"/>
      <c r="I54" s="9">
        <f>ROUND((H54*G54),2)</f>
        <v>0</v>
      </c>
      <c r="O54">
        <f>rekapitulace!H8</f>
        <v>21</v>
      </c>
      <c r="P54">
        <f>ROUND(O54/100*I54,2)</f>
        <v>0</v>
      </c>
    </row>
    <row r="55" spans="1:16" ht="38.25" x14ac:dyDescent="0.2">
      <c r="E55" s="11" t="s">
        <v>262</v>
      </c>
    </row>
    <row r="56" spans="1:16" ht="280.5" x14ac:dyDescent="0.2">
      <c r="E56" s="11" t="s">
        <v>263</v>
      </c>
    </row>
    <row r="57" spans="1:16" ht="25.5" x14ac:dyDescent="0.2">
      <c r="A57" s="5">
        <v>15</v>
      </c>
      <c r="B57" s="5" t="s">
        <v>40</v>
      </c>
      <c r="C57" s="5" t="s">
        <v>264</v>
      </c>
      <c r="D57" s="5" t="s">
        <v>49</v>
      </c>
      <c r="E57" s="5" t="s">
        <v>265</v>
      </c>
      <c r="F57" s="5" t="s">
        <v>99</v>
      </c>
      <c r="G57" s="7">
        <v>7.1219999999999999</v>
      </c>
      <c r="H57" s="10"/>
      <c r="I57" s="9">
        <f>ROUND((H57*G57),2)</f>
        <v>0</v>
      </c>
      <c r="O57">
        <f>rekapitulace!H8</f>
        <v>21</v>
      </c>
      <c r="P57">
        <f>ROUND(O57/100*I57,2)</f>
        <v>0</v>
      </c>
    </row>
    <row r="58" spans="1:16" ht="38.25" x14ac:dyDescent="0.2">
      <c r="E58" s="11" t="s">
        <v>266</v>
      </c>
    </row>
    <row r="59" spans="1:16" ht="293.25" x14ac:dyDescent="0.2">
      <c r="E59" s="11" t="s">
        <v>267</v>
      </c>
    </row>
    <row r="60" spans="1:16" x14ac:dyDescent="0.2">
      <c r="A60" s="5">
        <v>16</v>
      </c>
      <c r="B60" s="5" t="s">
        <v>40</v>
      </c>
      <c r="C60" s="5" t="s">
        <v>268</v>
      </c>
      <c r="D60" s="5" t="s">
        <v>49</v>
      </c>
      <c r="E60" s="5" t="s">
        <v>269</v>
      </c>
      <c r="F60" s="5" t="s">
        <v>146</v>
      </c>
      <c r="G60" s="7">
        <v>20</v>
      </c>
      <c r="H60" s="10"/>
      <c r="I60" s="9">
        <f>ROUND((H60*G60),2)</f>
        <v>0</v>
      </c>
      <c r="O60">
        <f>rekapitulace!H8</f>
        <v>21</v>
      </c>
      <c r="P60">
        <f>ROUND(O60/100*I60,2)</f>
        <v>0</v>
      </c>
    </row>
    <row r="61" spans="1:16" ht="25.5" x14ac:dyDescent="0.2">
      <c r="E61" s="11" t="s">
        <v>270</v>
      </c>
    </row>
    <row r="62" spans="1:16" x14ac:dyDescent="0.2">
      <c r="E62" s="11" t="s">
        <v>271</v>
      </c>
    </row>
    <row r="63" spans="1:16" x14ac:dyDescent="0.2">
      <c r="A63" s="5">
        <v>17</v>
      </c>
      <c r="B63" s="5" t="s">
        <v>40</v>
      </c>
      <c r="C63" s="5" t="s">
        <v>272</v>
      </c>
      <c r="D63" s="5" t="s">
        <v>49</v>
      </c>
      <c r="E63" s="5" t="s">
        <v>273</v>
      </c>
      <c r="F63" s="5" t="s">
        <v>146</v>
      </c>
      <c r="G63" s="7">
        <v>20</v>
      </c>
      <c r="H63" s="10"/>
      <c r="I63" s="9">
        <f>ROUND((H63*G63),2)</f>
        <v>0</v>
      </c>
      <c r="O63">
        <f>rekapitulace!H8</f>
        <v>21</v>
      </c>
      <c r="P63">
        <f>ROUND(O63/100*I63,2)</f>
        <v>0</v>
      </c>
    </row>
    <row r="64" spans="1:16" ht="25.5" x14ac:dyDescent="0.2">
      <c r="E64" s="11" t="s">
        <v>270</v>
      </c>
    </row>
    <row r="65" spans="1:16" x14ac:dyDescent="0.2">
      <c r="E65" s="11" t="s">
        <v>271</v>
      </c>
    </row>
    <row r="66" spans="1:16" x14ac:dyDescent="0.2">
      <c r="A66" s="5">
        <v>18</v>
      </c>
      <c r="B66" s="5" t="s">
        <v>40</v>
      </c>
      <c r="C66" s="5" t="s">
        <v>274</v>
      </c>
      <c r="D66" s="5" t="s">
        <v>49</v>
      </c>
      <c r="E66" s="5" t="s">
        <v>275</v>
      </c>
      <c r="F66" s="5" t="s">
        <v>99</v>
      </c>
      <c r="G66" s="7">
        <v>5</v>
      </c>
      <c r="H66" s="10"/>
      <c r="I66" s="9">
        <f>ROUND((H66*G66),2)</f>
        <v>0</v>
      </c>
      <c r="O66">
        <f>rekapitulace!H8</f>
        <v>21</v>
      </c>
      <c r="P66">
        <f>ROUND(O66/100*I66,2)</f>
        <v>0</v>
      </c>
    </row>
    <row r="67" spans="1:16" ht="25.5" x14ac:dyDescent="0.2">
      <c r="E67" s="11" t="s">
        <v>276</v>
      </c>
    </row>
    <row r="68" spans="1:16" ht="38.25" x14ac:dyDescent="0.2">
      <c r="E68" s="11" t="s">
        <v>277</v>
      </c>
    </row>
    <row r="69" spans="1:16" x14ac:dyDescent="0.2">
      <c r="A69" s="5">
        <v>19</v>
      </c>
      <c r="B69" s="5" t="s">
        <v>40</v>
      </c>
      <c r="C69" s="5" t="s">
        <v>278</v>
      </c>
      <c r="D69" s="5" t="s">
        <v>49</v>
      </c>
      <c r="E69" s="5" t="s">
        <v>279</v>
      </c>
      <c r="F69" s="5" t="s">
        <v>99</v>
      </c>
      <c r="G69" s="7">
        <v>10</v>
      </c>
      <c r="H69" s="10"/>
      <c r="I69" s="9">
        <f>ROUND((H69*G69),2)</f>
        <v>0</v>
      </c>
      <c r="O69">
        <f>rekapitulace!H8</f>
        <v>21</v>
      </c>
      <c r="P69">
        <f>ROUND(O69/100*I69,2)</f>
        <v>0</v>
      </c>
    </row>
    <row r="70" spans="1:16" ht="25.5" x14ac:dyDescent="0.2">
      <c r="E70" s="11" t="s">
        <v>280</v>
      </c>
    </row>
    <row r="71" spans="1:16" ht="38.25" x14ac:dyDescent="0.2">
      <c r="E71" s="11" t="s">
        <v>281</v>
      </c>
    </row>
    <row r="72" spans="1:16" x14ac:dyDescent="0.2">
      <c r="A72" s="5">
        <v>20</v>
      </c>
      <c r="B72" s="5" t="s">
        <v>40</v>
      </c>
      <c r="C72" s="5" t="s">
        <v>282</v>
      </c>
      <c r="D72" s="5" t="s">
        <v>49</v>
      </c>
      <c r="E72" s="5" t="s">
        <v>283</v>
      </c>
      <c r="F72" s="5" t="s">
        <v>146</v>
      </c>
      <c r="G72" s="7">
        <v>150</v>
      </c>
      <c r="H72" s="10"/>
      <c r="I72" s="9">
        <f>ROUND((H72*G72),2)</f>
        <v>0</v>
      </c>
      <c r="O72">
        <f>rekapitulace!H8</f>
        <v>21</v>
      </c>
      <c r="P72">
        <f>ROUND(O72/100*I72,2)</f>
        <v>0</v>
      </c>
    </row>
    <row r="73" spans="1:16" ht="25.5" x14ac:dyDescent="0.2">
      <c r="E73" s="11" t="s">
        <v>284</v>
      </c>
    </row>
    <row r="74" spans="1:16" ht="25.5" x14ac:dyDescent="0.2">
      <c r="E74" s="11" t="s">
        <v>285</v>
      </c>
    </row>
    <row r="75" spans="1:16" x14ac:dyDescent="0.2">
      <c r="A75" s="5">
        <v>21</v>
      </c>
      <c r="B75" s="5" t="s">
        <v>40</v>
      </c>
      <c r="C75" s="5" t="s">
        <v>286</v>
      </c>
      <c r="D75" s="5" t="s">
        <v>49</v>
      </c>
      <c r="E75" s="5" t="s">
        <v>287</v>
      </c>
      <c r="F75" s="5" t="s">
        <v>99</v>
      </c>
      <c r="G75" s="7">
        <v>15</v>
      </c>
      <c r="H75" s="10"/>
      <c r="I75" s="9">
        <f>ROUND((H75*G75),2)</f>
        <v>0</v>
      </c>
      <c r="O75">
        <f>rekapitulace!H8</f>
        <v>21</v>
      </c>
      <c r="P75">
        <f>ROUND(O75/100*I75,2)</f>
        <v>0</v>
      </c>
    </row>
    <row r="76" spans="1:16" x14ac:dyDescent="0.2">
      <c r="E76" s="11" t="s">
        <v>288</v>
      </c>
    </row>
    <row r="77" spans="1:16" ht="38.25" x14ac:dyDescent="0.2">
      <c r="E77" s="11" t="s">
        <v>289</v>
      </c>
    </row>
    <row r="78" spans="1:16" ht="12.75" customHeight="1" x14ac:dyDescent="0.2">
      <c r="A78" s="12"/>
      <c r="B78" s="12"/>
      <c r="C78" s="12" t="s">
        <v>19</v>
      </c>
      <c r="D78" s="12"/>
      <c r="E78" s="12" t="s">
        <v>102</v>
      </c>
      <c r="F78" s="12"/>
      <c r="G78" s="12"/>
      <c r="H78" s="12"/>
      <c r="I78" s="12">
        <f>SUM(I27:I77)</f>
        <v>0</v>
      </c>
      <c r="P78">
        <f>SUM(P27:P77)</f>
        <v>0</v>
      </c>
    </row>
    <row r="80" spans="1:16" ht="12.75" customHeight="1" x14ac:dyDescent="0.2">
      <c r="A80" s="6"/>
      <c r="B80" s="6"/>
      <c r="C80" s="6" t="s">
        <v>30</v>
      </c>
      <c r="D80" s="6"/>
      <c r="E80" s="6" t="s">
        <v>149</v>
      </c>
      <c r="F80" s="6"/>
      <c r="G80" s="8"/>
      <c r="H80" s="6"/>
      <c r="I80" s="8"/>
    </row>
    <row r="81" spans="1:16" ht="25.5" x14ac:dyDescent="0.2">
      <c r="A81" s="5">
        <v>22</v>
      </c>
      <c r="B81" s="5" t="s">
        <v>40</v>
      </c>
      <c r="C81" s="5" t="s">
        <v>290</v>
      </c>
      <c r="D81" s="5" t="s">
        <v>49</v>
      </c>
      <c r="E81" s="5" t="s">
        <v>291</v>
      </c>
      <c r="F81" s="5" t="s">
        <v>99</v>
      </c>
      <c r="G81" s="7">
        <v>0.13</v>
      </c>
      <c r="H81" s="10"/>
      <c r="I81" s="9">
        <f>ROUND((H81*G81),2)</f>
        <v>0</v>
      </c>
      <c r="O81">
        <f>rekapitulace!H8</f>
        <v>21</v>
      </c>
      <c r="P81">
        <f>ROUND(O81/100*I81,2)</f>
        <v>0</v>
      </c>
    </row>
    <row r="82" spans="1:16" ht="25.5" x14ac:dyDescent="0.2">
      <c r="E82" s="11" t="s">
        <v>292</v>
      </c>
    </row>
    <row r="83" spans="1:16" ht="51" x14ac:dyDescent="0.2">
      <c r="E83" s="11" t="s">
        <v>293</v>
      </c>
    </row>
    <row r="84" spans="1:16" ht="25.5" x14ac:dyDescent="0.2">
      <c r="A84" s="5">
        <v>23</v>
      </c>
      <c r="B84" s="5" t="s">
        <v>40</v>
      </c>
      <c r="C84" s="5" t="s">
        <v>294</v>
      </c>
      <c r="D84" s="5" t="s">
        <v>49</v>
      </c>
      <c r="E84" s="5" t="s">
        <v>295</v>
      </c>
      <c r="F84" s="5" t="s">
        <v>146</v>
      </c>
      <c r="G84" s="7">
        <v>8.1389999999999993</v>
      </c>
      <c r="H84" s="10"/>
      <c r="I84" s="9">
        <f>ROUND((H84*G84),2)</f>
        <v>0</v>
      </c>
      <c r="O84">
        <f>rekapitulace!H8</f>
        <v>21</v>
      </c>
      <c r="P84">
        <f>ROUND(O84/100*I84,2)</f>
        <v>0</v>
      </c>
    </row>
    <row r="85" spans="1:16" x14ac:dyDescent="0.2">
      <c r="E85" s="11" t="s">
        <v>296</v>
      </c>
    </row>
    <row r="86" spans="1:16" ht="51" x14ac:dyDescent="0.2">
      <c r="E86" s="11" t="s">
        <v>297</v>
      </c>
    </row>
    <row r="87" spans="1:16" ht="25.5" x14ac:dyDescent="0.2">
      <c r="A87" s="5">
        <v>24</v>
      </c>
      <c r="B87" s="5" t="s">
        <v>40</v>
      </c>
      <c r="C87" s="5" t="s">
        <v>298</v>
      </c>
      <c r="D87" s="5" t="s">
        <v>49</v>
      </c>
      <c r="E87" s="5" t="s">
        <v>299</v>
      </c>
      <c r="F87" s="5" t="s">
        <v>99</v>
      </c>
      <c r="G87" s="7">
        <v>0.97199999999999998</v>
      </c>
      <c r="H87" s="10"/>
      <c r="I87" s="9">
        <f>ROUND((H87*G87),2)</f>
        <v>0</v>
      </c>
      <c r="O87">
        <f>rekapitulace!H8</f>
        <v>21</v>
      </c>
      <c r="P87">
        <f>ROUND(O87/100*I87,2)</f>
        <v>0</v>
      </c>
    </row>
    <row r="88" spans="1:16" x14ac:dyDescent="0.2">
      <c r="E88" s="11" t="s">
        <v>300</v>
      </c>
    </row>
    <row r="89" spans="1:16" ht="38.25" x14ac:dyDescent="0.2">
      <c r="E89" s="11" t="s">
        <v>301</v>
      </c>
    </row>
    <row r="90" spans="1:16" ht="25.5" x14ac:dyDescent="0.2">
      <c r="A90" s="5">
        <v>25</v>
      </c>
      <c r="B90" s="5" t="s">
        <v>40</v>
      </c>
      <c r="C90" s="5" t="s">
        <v>302</v>
      </c>
      <c r="D90" s="5" t="s">
        <v>49</v>
      </c>
      <c r="E90" s="5" t="s">
        <v>303</v>
      </c>
      <c r="F90" s="5" t="s">
        <v>99</v>
      </c>
      <c r="G90" s="7">
        <v>25.434000000000001</v>
      </c>
      <c r="H90" s="10"/>
      <c r="I90" s="9">
        <f>ROUND((H90*G90),2)</f>
        <v>0</v>
      </c>
      <c r="O90">
        <f>rekapitulace!H8</f>
        <v>21</v>
      </c>
      <c r="P90">
        <f>ROUND(O90/100*I90,2)</f>
        <v>0</v>
      </c>
    </row>
    <row r="91" spans="1:16" ht="51" x14ac:dyDescent="0.2">
      <c r="E91" s="11" t="s">
        <v>304</v>
      </c>
    </row>
    <row r="92" spans="1:16" ht="409.5" x14ac:dyDescent="0.2">
      <c r="E92" s="11" t="s">
        <v>305</v>
      </c>
    </row>
    <row r="93" spans="1:16" x14ac:dyDescent="0.2">
      <c r="A93" s="5">
        <v>26</v>
      </c>
      <c r="B93" s="5" t="s">
        <v>40</v>
      </c>
      <c r="C93" s="5" t="s">
        <v>306</v>
      </c>
      <c r="D93" s="5" t="s">
        <v>49</v>
      </c>
      <c r="E93" s="5" t="s">
        <v>307</v>
      </c>
      <c r="F93" s="5" t="s">
        <v>88</v>
      </c>
      <c r="G93" s="7">
        <v>3.1280000000000001</v>
      </c>
      <c r="H93" s="10"/>
      <c r="I93" s="9">
        <f>ROUND((H93*G93),2)</f>
        <v>0</v>
      </c>
      <c r="O93">
        <f>rekapitulace!H8</f>
        <v>21</v>
      </c>
      <c r="P93">
        <f>ROUND(O93/100*I93,2)</f>
        <v>0</v>
      </c>
    </row>
    <row r="94" spans="1:16" x14ac:dyDescent="0.2">
      <c r="E94" s="11" t="s">
        <v>308</v>
      </c>
    </row>
    <row r="95" spans="1:16" ht="255" x14ac:dyDescent="0.2">
      <c r="E95" s="11" t="s">
        <v>309</v>
      </c>
    </row>
    <row r="96" spans="1:16" ht="63.75" x14ac:dyDescent="0.2">
      <c r="A96" s="5">
        <v>27</v>
      </c>
      <c r="B96" s="5" t="s">
        <v>40</v>
      </c>
      <c r="C96" s="5" t="s">
        <v>310</v>
      </c>
      <c r="D96" s="5" t="s">
        <v>49</v>
      </c>
      <c r="E96" s="5" t="s">
        <v>311</v>
      </c>
      <c r="F96" s="5" t="s">
        <v>146</v>
      </c>
      <c r="G96" s="7">
        <v>20.309999999999999</v>
      </c>
      <c r="H96" s="10"/>
      <c r="I96" s="9">
        <f>ROUND((H96*G96),2)</f>
        <v>0</v>
      </c>
      <c r="O96">
        <f>rekapitulace!H8</f>
        <v>21</v>
      </c>
      <c r="P96">
        <f>ROUND(O96/100*I96,2)</f>
        <v>0</v>
      </c>
    </row>
    <row r="97" spans="1:16" ht="25.5" x14ac:dyDescent="0.2">
      <c r="E97" s="11" t="s">
        <v>312</v>
      </c>
    </row>
    <row r="98" spans="1:16" ht="51" x14ac:dyDescent="0.2">
      <c r="E98" s="11" t="s">
        <v>313</v>
      </c>
    </row>
    <row r="99" spans="1:16" ht="38.25" x14ac:dyDescent="0.2">
      <c r="A99" s="5">
        <v>28</v>
      </c>
      <c r="B99" s="5" t="s">
        <v>40</v>
      </c>
      <c r="C99" s="5" t="s">
        <v>314</v>
      </c>
      <c r="D99" s="5" t="s">
        <v>49</v>
      </c>
      <c r="E99" s="5" t="s">
        <v>315</v>
      </c>
      <c r="F99" s="5" t="s">
        <v>114</v>
      </c>
      <c r="G99" s="7">
        <v>50</v>
      </c>
      <c r="H99" s="10"/>
      <c r="I99" s="9">
        <f>ROUND((H99*G99),2)</f>
        <v>0</v>
      </c>
      <c r="O99">
        <f>rekapitulace!H8</f>
        <v>21</v>
      </c>
      <c r="P99">
        <f>ROUND(O99/100*I99,2)</f>
        <v>0</v>
      </c>
    </row>
    <row r="100" spans="1:16" ht="25.5" x14ac:dyDescent="0.2">
      <c r="E100" s="11" t="s">
        <v>316</v>
      </c>
    </row>
    <row r="101" spans="1:16" ht="63.75" x14ac:dyDescent="0.2">
      <c r="E101" s="11" t="s">
        <v>317</v>
      </c>
    </row>
    <row r="102" spans="1:16" ht="63.75" x14ac:dyDescent="0.2">
      <c r="A102" s="5">
        <v>29</v>
      </c>
      <c r="B102" s="5" t="s">
        <v>40</v>
      </c>
      <c r="C102" s="5" t="s">
        <v>318</v>
      </c>
      <c r="D102" s="5" t="s">
        <v>49</v>
      </c>
      <c r="E102" s="5" t="s">
        <v>319</v>
      </c>
      <c r="F102" s="5" t="s">
        <v>114</v>
      </c>
      <c r="G102" s="7">
        <v>35</v>
      </c>
      <c r="H102" s="10"/>
      <c r="I102" s="9">
        <f>ROUND((H102*G102),2)</f>
        <v>0</v>
      </c>
      <c r="O102">
        <f>rekapitulace!H8</f>
        <v>21</v>
      </c>
      <c r="P102">
        <f>ROUND(O102/100*I102,2)</f>
        <v>0</v>
      </c>
    </row>
    <row r="103" spans="1:16" ht="38.25" x14ac:dyDescent="0.2">
      <c r="E103" s="11" t="s">
        <v>320</v>
      </c>
    </row>
    <row r="104" spans="1:16" ht="191.25" x14ac:dyDescent="0.2">
      <c r="E104" s="11" t="s">
        <v>321</v>
      </c>
    </row>
    <row r="105" spans="1:16" ht="63.75" x14ac:dyDescent="0.2">
      <c r="A105" s="5">
        <v>30</v>
      </c>
      <c r="B105" s="5" t="s">
        <v>40</v>
      </c>
      <c r="C105" s="5" t="s">
        <v>322</v>
      </c>
      <c r="D105" s="5" t="s">
        <v>49</v>
      </c>
      <c r="E105" s="5" t="s">
        <v>323</v>
      </c>
      <c r="F105" s="5" t="s">
        <v>114</v>
      </c>
      <c r="G105" s="7">
        <v>5</v>
      </c>
      <c r="H105" s="10"/>
      <c r="I105" s="9">
        <f>ROUND((H105*G105),2)</f>
        <v>0</v>
      </c>
      <c r="O105">
        <f>rekapitulace!H8</f>
        <v>21</v>
      </c>
      <c r="P105">
        <f>ROUND(O105/100*I105,2)</f>
        <v>0</v>
      </c>
    </row>
    <row r="106" spans="1:16" ht="38.25" x14ac:dyDescent="0.2">
      <c r="E106" s="11" t="s">
        <v>324</v>
      </c>
    </row>
    <row r="107" spans="1:16" ht="191.25" x14ac:dyDescent="0.2">
      <c r="E107" s="11" t="s">
        <v>321</v>
      </c>
    </row>
    <row r="108" spans="1:16" ht="38.25" x14ac:dyDescent="0.2">
      <c r="A108" s="5">
        <v>31</v>
      </c>
      <c r="B108" s="5" t="s">
        <v>40</v>
      </c>
      <c r="C108" s="5" t="s">
        <v>325</v>
      </c>
      <c r="D108" s="5" t="s">
        <v>49</v>
      </c>
      <c r="E108" s="5" t="s">
        <v>326</v>
      </c>
      <c r="F108" s="5" t="s">
        <v>99</v>
      </c>
      <c r="G108" s="7">
        <v>5.2</v>
      </c>
      <c r="H108" s="10"/>
      <c r="I108" s="9">
        <f>ROUND((H108*G108),2)</f>
        <v>0</v>
      </c>
      <c r="O108">
        <f>rekapitulace!H8</f>
        <v>21</v>
      </c>
      <c r="P108">
        <f>ROUND(O108/100*I108,2)</f>
        <v>0</v>
      </c>
    </row>
    <row r="109" spans="1:16" ht="25.5" x14ac:dyDescent="0.2">
      <c r="E109" s="11" t="s">
        <v>327</v>
      </c>
    </row>
    <row r="110" spans="1:16" ht="76.5" x14ac:dyDescent="0.2">
      <c r="E110" s="11" t="s">
        <v>328</v>
      </c>
    </row>
    <row r="111" spans="1:16" ht="12.75" customHeight="1" x14ac:dyDescent="0.2">
      <c r="A111" s="12"/>
      <c r="B111" s="12"/>
      <c r="C111" s="12" t="s">
        <v>30</v>
      </c>
      <c r="D111" s="12"/>
      <c r="E111" s="12" t="s">
        <v>149</v>
      </c>
      <c r="F111" s="12"/>
      <c r="G111" s="12"/>
      <c r="H111" s="12"/>
      <c r="I111" s="12">
        <f>SUM(I81:I110)</f>
        <v>0</v>
      </c>
      <c r="P111">
        <f>SUM(P81:P110)</f>
        <v>0</v>
      </c>
    </row>
    <row r="113" spans="1:16" ht="12.75" customHeight="1" x14ac:dyDescent="0.2">
      <c r="A113" s="6"/>
      <c r="B113" s="6"/>
      <c r="C113" s="6" t="s">
        <v>31</v>
      </c>
      <c r="D113" s="6"/>
      <c r="E113" s="6" t="s">
        <v>329</v>
      </c>
      <c r="F113" s="6"/>
      <c r="G113" s="8"/>
      <c r="H113" s="6"/>
      <c r="I113" s="8"/>
    </row>
    <row r="114" spans="1:16" ht="51" x14ac:dyDescent="0.2">
      <c r="A114" s="5">
        <v>32</v>
      </c>
      <c r="B114" s="5" t="s">
        <v>40</v>
      </c>
      <c r="C114" s="5" t="s">
        <v>330</v>
      </c>
      <c r="D114" s="5" t="s">
        <v>49</v>
      </c>
      <c r="E114" s="5" t="s">
        <v>331</v>
      </c>
      <c r="F114" s="5" t="s">
        <v>99</v>
      </c>
      <c r="G114" s="7">
        <v>1.5</v>
      </c>
      <c r="H114" s="10"/>
      <c r="I114" s="9">
        <f>ROUND((H114*G114),2)</f>
        <v>0</v>
      </c>
      <c r="O114">
        <f>rekapitulace!H8</f>
        <v>21</v>
      </c>
      <c r="P114">
        <f>ROUND(O114/100*I114,2)</f>
        <v>0</v>
      </c>
    </row>
    <row r="115" spans="1:16" ht="25.5" x14ac:dyDescent="0.2">
      <c r="E115" s="11" t="s">
        <v>332</v>
      </c>
    </row>
    <row r="116" spans="1:16" ht="357" x14ac:dyDescent="0.2">
      <c r="E116" s="11" t="s">
        <v>333</v>
      </c>
    </row>
    <row r="117" spans="1:16" x14ac:dyDescent="0.2">
      <c r="A117" s="5">
        <v>33</v>
      </c>
      <c r="B117" s="5" t="s">
        <v>40</v>
      </c>
      <c r="C117" s="5" t="s">
        <v>334</v>
      </c>
      <c r="D117" s="5" t="s">
        <v>49</v>
      </c>
      <c r="E117" s="5" t="s">
        <v>335</v>
      </c>
      <c r="F117" s="5" t="s">
        <v>336</v>
      </c>
      <c r="G117" s="7">
        <v>126.24</v>
      </c>
      <c r="H117" s="10"/>
      <c r="I117" s="9">
        <f>ROUND((H117*G117),2)</f>
        <v>0</v>
      </c>
      <c r="O117">
        <f>rekapitulace!H8</f>
        <v>21</v>
      </c>
      <c r="P117">
        <f>ROUND(O117/100*I117,2)</f>
        <v>0</v>
      </c>
    </row>
    <row r="118" spans="1:16" x14ac:dyDescent="0.2">
      <c r="E118" s="11" t="s">
        <v>337</v>
      </c>
    </row>
    <row r="119" spans="1:16" ht="25.5" x14ac:dyDescent="0.2">
      <c r="E119" s="11" t="s">
        <v>338</v>
      </c>
    </row>
    <row r="120" spans="1:16" ht="25.5" x14ac:dyDescent="0.2">
      <c r="A120" s="5">
        <v>34</v>
      </c>
      <c r="B120" s="5" t="s">
        <v>40</v>
      </c>
      <c r="C120" s="5" t="s">
        <v>339</v>
      </c>
      <c r="D120" s="5" t="s">
        <v>49</v>
      </c>
      <c r="E120" s="5" t="s">
        <v>340</v>
      </c>
      <c r="F120" s="5" t="s">
        <v>99</v>
      </c>
      <c r="G120" s="7">
        <v>8</v>
      </c>
      <c r="H120" s="10"/>
      <c r="I120" s="9">
        <f>ROUND((H120*G120),2)</f>
        <v>0</v>
      </c>
      <c r="O120">
        <f>rekapitulace!H8</f>
        <v>21</v>
      </c>
      <c r="P120">
        <f>ROUND(O120/100*I120,2)</f>
        <v>0</v>
      </c>
    </row>
    <row r="121" spans="1:16" x14ac:dyDescent="0.2">
      <c r="E121" s="11" t="s">
        <v>341</v>
      </c>
    </row>
    <row r="122" spans="1:16" ht="369.75" x14ac:dyDescent="0.2">
      <c r="E122" s="11" t="s">
        <v>342</v>
      </c>
    </row>
    <row r="123" spans="1:16" x14ac:dyDescent="0.2">
      <c r="A123" s="5">
        <v>35</v>
      </c>
      <c r="B123" s="5" t="s">
        <v>40</v>
      </c>
      <c r="C123" s="5" t="s">
        <v>343</v>
      </c>
      <c r="D123" s="5" t="s">
        <v>49</v>
      </c>
      <c r="E123" s="5" t="s">
        <v>344</v>
      </c>
      <c r="F123" s="5" t="s">
        <v>88</v>
      </c>
      <c r="G123" s="7">
        <v>1.2</v>
      </c>
      <c r="H123" s="10"/>
      <c r="I123" s="9">
        <f>ROUND((H123*G123),2)</f>
        <v>0</v>
      </c>
      <c r="O123">
        <f>rekapitulace!H8</f>
        <v>21</v>
      </c>
      <c r="P123">
        <f>ROUND(O123/100*I123,2)</f>
        <v>0</v>
      </c>
    </row>
    <row r="124" spans="1:16" x14ac:dyDescent="0.2">
      <c r="E124" s="11" t="s">
        <v>345</v>
      </c>
    </row>
    <row r="125" spans="1:16" ht="242.25" x14ac:dyDescent="0.2">
      <c r="E125" s="11" t="s">
        <v>346</v>
      </c>
    </row>
    <row r="126" spans="1:16" x14ac:dyDescent="0.2">
      <c r="A126" s="5">
        <v>36</v>
      </c>
      <c r="B126" s="5" t="s">
        <v>40</v>
      </c>
      <c r="C126" s="5" t="s">
        <v>347</v>
      </c>
      <c r="D126" s="5" t="s">
        <v>49</v>
      </c>
      <c r="E126" s="5" t="s">
        <v>348</v>
      </c>
      <c r="F126" s="5" t="s">
        <v>99</v>
      </c>
      <c r="G126" s="7">
        <v>1.6</v>
      </c>
      <c r="H126" s="10"/>
      <c r="I126" s="9">
        <f>ROUND((H126*G126),2)</f>
        <v>0</v>
      </c>
      <c r="O126">
        <f>rekapitulace!H8</f>
        <v>21</v>
      </c>
      <c r="P126">
        <f>ROUND(O126/100*I126,2)</f>
        <v>0</v>
      </c>
    </row>
    <row r="127" spans="1:16" ht="38.25" x14ac:dyDescent="0.2">
      <c r="E127" s="11" t="s">
        <v>349</v>
      </c>
    </row>
    <row r="128" spans="1:16" ht="51" x14ac:dyDescent="0.2">
      <c r="E128" s="11" t="s">
        <v>350</v>
      </c>
    </row>
    <row r="129" spans="1:16" ht="25.5" x14ac:dyDescent="0.2">
      <c r="A129" s="5">
        <v>37</v>
      </c>
      <c r="B129" s="5" t="s">
        <v>40</v>
      </c>
      <c r="C129" s="5" t="s">
        <v>351</v>
      </c>
      <c r="D129" s="5" t="s">
        <v>49</v>
      </c>
      <c r="E129" s="5" t="s">
        <v>352</v>
      </c>
      <c r="F129" s="5" t="s">
        <v>99</v>
      </c>
      <c r="G129" s="7">
        <v>37.817</v>
      </c>
      <c r="H129" s="10"/>
      <c r="I129" s="9">
        <f>ROUND((H129*G129),2)</f>
        <v>0</v>
      </c>
      <c r="O129">
        <f>rekapitulace!H8</f>
        <v>21</v>
      </c>
      <c r="P129">
        <f>ROUND(O129/100*I129,2)</f>
        <v>0</v>
      </c>
    </row>
    <row r="130" spans="1:16" ht="63.75" x14ac:dyDescent="0.2">
      <c r="E130" s="11" t="s">
        <v>353</v>
      </c>
    </row>
    <row r="131" spans="1:16" ht="357" x14ac:dyDescent="0.2">
      <c r="E131" s="11" t="s">
        <v>354</v>
      </c>
    </row>
    <row r="132" spans="1:16" x14ac:dyDescent="0.2">
      <c r="A132" s="5">
        <v>38</v>
      </c>
      <c r="B132" s="5" t="s">
        <v>40</v>
      </c>
      <c r="C132" s="5" t="s">
        <v>355</v>
      </c>
      <c r="D132" s="5" t="s">
        <v>49</v>
      </c>
      <c r="E132" s="5" t="s">
        <v>356</v>
      </c>
      <c r="F132" s="5" t="s">
        <v>88</v>
      </c>
      <c r="G132" s="7">
        <v>4.9160000000000004</v>
      </c>
      <c r="H132" s="10"/>
      <c r="I132" s="9">
        <f>ROUND((H132*G132),2)</f>
        <v>0</v>
      </c>
      <c r="O132">
        <f>rekapitulace!H8</f>
        <v>21</v>
      </c>
      <c r="P132">
        <f>ROUND(O132/100*I132,2)</f>
        <v>0</v>
      </c>
    </row>
    <row r="133" spans="1:16" x14ac:dyDescent="0.2">
      <c r="E133" s="11" t="s">
        <v>357</v>
      </c>
    </row>
    <row r="134" spans="1:16" ht="267.75" x14ac:dyDescent="0.2">
      <c r="E134" s="11" t="s">
        <v>358</v>
      </c>
    </row>
    <row r="135" spans="1:16" ht="12.75" customHeight="1" x14ac:dyDescent="0.2">
      <c r="A135" s="12"/>
      <c r="B135" s="12"/>
      <c r="C135" s="12" t="s">
        <v>31</v>
      </c>
      <c r="D135" s="12"/>
      <c r="E135" s="12" t="s">
        <v>329</v>
      </c>
      <c r="F135" s="12"/>
      <c r="G135" s="12"/>
      <c r="H135" s="12"/>
      <c r="I135" s="12">
        <f>SUM(I114:I134)</f>
        <v>0</v>
      </c>
      <c r="P135">
        <f>SUM(P114:P134)</f>
        <v>0</v>
      </c>
    </row>
    <row r="137" spans="1:16" ht="12.75" customHeight="1" x14ac:dyDescent="0.2">
      <c r="A137" s="6"/>
      <c r="B137" s="6"/>
      <c r="C137" s="6" t="s">
        <v>32</v>
      </c>
      <c r="D137" s="6"/>
      <c r="E137" s="6" t="s">
        <v>359</v>
      </c>
      <c r="F137" s="6"/>
      <c r="G137" s="8"/>
      <c r="H137" s="6"/>
      <c r="I137" s="8"/>
    </row>
    <row r="138" spans="1:16" ht="25.5" x14ac:dyDescent="0.2">
      <c r="A138" s="5">
        <v>39</v>
      </c>
      <c r="B138" s="5" t="s">
        <v>40</v>
      </c>
      <c r="C138" s="5" t="s">
        <v>360</v>
      </c>
      <c r="D138" s="5" t="s">
        <v>49</v>
      </c>
      <c r="E138" s="5" t="s">
        <v>361</v>
      </c>
      <c r="F138" s="5" t="s">
        <v>99</v>
      </c>
      <c r="G138" s="7">
        <v>82.465000000000003</v>
      </c>
      <c r="H138" s="10"/>
      <c r="I138" s="9">
        <f>ROUND((H138*G138),2)</f>
        <v>0</v>
      </c>
      <c r="O138">
        <f>rekapitulace!H8</f>
        <v>21</v>
      </c>
      <c r="P138">
        <f>ROUND(O138/100*I138,2)</f>
        <v>0</v>
      </c>
    </row>
    <row r="139" spans="1:16" ht="38.25" x14ac:dyDescent="0.2">
      <c r="E139" s="11" t="s">
        <v>362</v>
      </c>
    </row>
    <row r="140" spans="1:16" ht="357" x14ac:dyDescent="0.2">
      <c r="E140" s="11" t="s">
        <v>354</v>
      </c>
    </row>
    <row r="141" spans="1:16" x14ac:dyDescent="0.2">
      <c r="A141" s="5">
        <v>40</v>
      </c>
      <c r="B141" s="5" t="s">
        <v>40</v>
      </c>
      <c r="C141" s="5" t="s">
        <v>363</v>
      </c>
      <c r="D141" s="5" t="s">
        <v>49</v>
      </c>
      <c r="E141" s="5" t="s">
        <v>364</v>
      </c>
      <c r="F141" s="5" t="s">
        <v>88</v>
      </c>
      <c r="G141" s="7">
        <v>13.194000000000001</v>
      </c>
      <c r="H141" s="10"/>
      <c r="I141" s="9">
        <f>ROUND((H141*G141),2)</f>
        <v>0</v>
      </c>
      <c r="O141">
        <f>rekapitulace!H8</f>
        <v>21</v>
      </c>
      <c r="P141">
        <f>ROUND(O141/100*I141,2)</f>
        <v>0</v>
      </c>
    </row>
    <row r="142" spans="1:16" x14ac:dyDescent="0.2">
      <c r="E142" s="11" t="s">
        <v>365</v>
      </c>
    </row>
    <row r="143" spans="1:16" ht="267.75" x14ac:dyDescent="0.2">
      <c r="E143" s="11" t="s">
        <v>366</v>
      </c>
    </row>
    <row r="144" spans="1:16" ht="25.5" x14ac:dyDescent="0.2">
      <c r="A144" s="5">
        <v>41</v>
      </c>
      <c r="B144" s="5" t="s">
        <v>40</v>
      </c>
      <c r="C144" s="5" t="s">
        <v>367</v>
      </c>
      <c r="D144" s="5" t="s">
        <v>49</v>
      </c>
      <c r="E144" s="5" t="s">
        <v>368</v>
      </c>
      <c r="F144" s="5" t="s">
        <v>99</v>
      </c>
      <c r="G144" s="7">
        <v>1.782</v>
      </c>
      <c r="H144" s="10"/>
      <c r="I144" s="9">
        <f>ROUND((H144*G144),2)</f>
        <v>0</v>
      </c>
      <c r="O144">
        <f>rekapitulace!H8</f>
        <v>21</v>
      </c>
      <c r="P144">
        <f>ROUND(O144/100*I144,2)</f>
        <v>0</v>
      </c>
    </row>
    <row r="145" spans="1:16" ht="25.5" x14ac:dyDescent="0.2">
      <c r="E145" s="11" t="s">
        <v>369</v>
      </c>
    </row>
    <row r="146" spans="1:16" ht="229.5" x14ac:dyDescent="0.2">
      <c r="E146" s="11" t="s">
        <v>370</v>
      </c>
    </row>
    <row r="147" spans="1:16" ht="25.5" x14ac:dyDescent="0.2">
      <c r="A147" s="5">
        <v>42</v>
      </c>
      <c r="B147" s="5" t="s">
        <v>40</v>
      </c>
      <c r="C147" s="5" t="s">
        <v>371</v>
      </c>
      <c r="D147" s="5" t="s">
        <v>49</v>
      </c>
      <c r="E147" s="5" t="s">
        <v>372</v>
      </c>
      <c r="F147" s="5" t="s">
        <v>99</v>
      </c>
      <c r="G147" s="7">
        <v>7.1459999999999999</v>
      </c>
      <c r="H147" s="10"/>
      <c r="I147" s="9">
        <f>ROUND((H147*G147),2)</f>
        <v>0</v>
      </c>
      <c r="O147">
        <f>rekapitulace!H8</f>
        <v>21</v>
      </c>
      <c r="P147">
        <f>ROUND(O147/100*I147,2)</f>
        <v>0</v>
      </c>
    </row>
    <row r="148" spans="1:16" ht="38.25" x14ac:dyDescent="0.2">
      <c r="E148" s="11" t="s">
        <v>373</v>
      </c>
    </row>
    <row r="149" spans="1:16" ht="357" x14ac:dyDescent="0.2">
      <c r="E149" s="11" t="s">
        <v>374</v>
      </c>
    </row>
    <row r="150" spans="1:16" ht="25.5" x14ac:dyDescent="0.2">
      <c r="A150" s="5">
        <v>43</v>
      </c>
      <c r="B150" s="5" t="s">
        <v>40</v>
      </c>
      <c r="C150" s="5" t="s">
        <v>375</v>
      </c>
      <c r="D150" s="5" t="s">
        <v>49</v>
      </c>
      <c r="E150" s="5" t="s">
        <v>376</v>
      </c>
      <c r="F150" s="5" t="s">
        <v>99</v>
      </c>
      <c r="G150" s="7">
        <v>10.978999999999999</v>
      </c>
      <c r="H150" s="10"/>
      <c r="I150" s="9">
        <f>ROUND((H150*G150),2)</f>
        <v>0</v>
      </c>
      <c r="O150">
        <f>rekapitulace!H8</f>
        <v>21</v>
      </c>
      <c r="P150">
        <f>ROUND(O150/100*I150,2)</f>
        <v>0</v>
      </c>
    </row>
    <row r="151" spans="1:16" ht="51" x14ac:dyDescent="0.2">
      <c r="E151" s="11" t="s">
        <v>377</v>
      </c>
    </row>
    <row r="152" spans="1:16" ht="357" x14ac:dyDescent="0.2">
      <c r="E152" s="11" t="s">
        <v>374</v>
      </c>
    </row>
    <row r="153" spans="1:16" ht="25.5" x14ac:dyDescent="0.2">
      <c r="A153" s="5">
        <v>44</v>
      </c>
      <c r="B153" s="5" t="s">
        <v>40</v>
      </c>
      <c r="C153" s="5" t="s">
        <v>378</v>
      </c>
      <c r="D153" s="5" t="s">
        <v>49</v>
      </c>
      <c r="E153" s="5" t="s">
        <v>379</v>
      </c>
      <c r="F153" s="5" t="s">
        <v>99</v>
      </c>
      <c r="G153" s="7">
        <v>10.792999999999999</v>
      </c>
      <c r="H153" s="10"/>
      <c r="I153" s="9">
        <f>ROUND((H153*G153),2)</f>
        <v>0</v>
      </c>
      <c r="O153">
        <f>rekapitulace!H8</f>
        <v>21</v>
      </c>
      <c r="P153">
        <f>ROUND(O153/100*I153,2)</f>
        <v>0</v>
      </c>
    </row>
    <row r="154" spans="1:16" ht="63.75" x14ac:dyDescent="0.2">
      <c r="E154" s="11" t="s">
        <v>380</v>
      </c>
    </row>
    <row r="155" spans="1:16" ht="38.25" x14ac:dyDescent="0.2">
      <c r="E155" s="11" t="s">
        <v>301</v>
      </c>
    </row>
    <row r="156" spans="1:16" x14ac:dyDescent="0.2">
      <c r="A156" s="5">
        <v>45</v>
      </c>
      <c r="B156" s="5" t="s">
        <v>40</v>
      </c>
      <c r="C156" s="5" t="s">
        <v>381</v>
      </c>
      <c r="D156" s="5" t="s">
        <v>49</v>
      </c>
      <c r="E156" s="5" t="s">
        <v>382</v>
      </c>
      <c r="F156" s="5" t="s">
        <v>99</v>
      </c>
      <c r="G156" s="7">
        <v>125.863</v>
      </c>
      <c r="H156" s="10"/>
      <c r="I156" s="9">
        <f>ROUND((H156*G156),2)</f>
        <v>0</v>
      </c>
      <c r="O156">
        <f>rekapitulace!H8</f>
        <v>21</v>
      </c>
      <c r="P156">
        <f>ROUND(O156/100*I156,2)</f>
        <v>0</v>
      </c>
    </row>
    <row r="157" spans="1:16" ht="25.5" x14ac:dyDescent="0.2">
      <c r="E157" s="11" t="s">
        <v>383</v>
      </c>
    </row>
    <row r="158" spans="1:16" ht="38.25" x14ac:dyDescent="0.2">
      <c r="E158" s="11" t="s">
        <v>301</v>
      </c>
    </row>
    <row r="159" spans="1:16" ht="25.5" x14ac:dyDescent="0.2">
      <c r="A159" s="5">
        <v>46</v>
      </c>
      <c r="B159" s="5" t="s">
        <v>40</v>
      </c>
      <c r="C159" s="5" t="s">
        <v>384</v>
      </c>
      <c r="D159" s="5" t="s">
        <v>49</v>
      </c>
      <c r="E159" s="5" t="s">
        <v>385</v>
      </c>
      <c r="F159" s="5" t="s">
        <v>99</v>
      </c>
      <c r="G159" s="7">
        <v>4.4000000000000004</v>
      </c>
      <c r="H159" s="10"/>
      <c r="I159" s="9">
        <f>ROUND((H159*G159),2)</f>
        <v>0</v>
      </c>
      <c r="O159">
        <f>rekapitulace!H8</f>
        <v>21</v>
      </c>
      <c r="P159">
        <f>ROUND(O159/100*I159,2)</f>
        <v>0</v>
      </c>
    </row>
    <row r="160" spans="1:16" ht="25.5" x14ac:dyDescent="0.2">
      <c r="E160" s="11" t="s">
        <v>386</v>
      </c>
    </row>
    <row r="161" spans="1:16" ht="280.5" x14ac:dyDescent="0.2">
      <c r="E161" s="11" t="s">
        <v>387</v>
      </c>
    </row>
    <row r="162" spans="1:16" ht="25.5" x14ac:dyDescent="0.2">
      <c r="A162" s="5">
        <v>47</v>
      </c>
      <c r="B162" s="5" t="s">
        <v>40</v>
      </c>
      <c r="C162" s="5" t="s">
        <v>388</v>
      </c>
      <c r="D162" s="5" t="s">
        <v>49</v>
      </c>
      <c r="E162" s="5" t="s">
        <v>389</v>
      </c>
      <c r="F162" s="5" t="s">
        <v>99</v>
      </c>
      <c r="G162" s="7">
        <v>19.079000000000001</v>
      </c>
      <c r="H162" s="10"/>
      <c r="I162" s="9">
        <f>ROUND((H162*G162),2)</f>
        <v>0</v>
      </c>
      <c r="O162">
        <f>rekapitulace!H8</f>
        <v>21</v>
      </c>
      <c r="P162">
        <f>ROUND(O162/100*I162,2)</f>
        <v>0</v>
      </c>
    </row>
    <row r="163" spans="1:16" ht="38.25" x14ac:dyDescent="0.2">
      <c r="E163" s="11" t="s">
        <v>390</v>
      </c>
    </row>
    <row r="164" spans="1:16" ht="102" x14ac:dyDescent="0.2">
      <c r="E164" s="11" t="s">
        <v>391</v>
      </c>
    </row>
    <row r="165" spans="1:16" ht="12.75" customHeight="1" x14ac:dyDescent="0.2">
      <c r="A165" s="12"/>
      <c r="B165" s="12"/>
      <c r="C165" s="12" t="s">
        <v>32</v>
      </c>
      <c r="D165" s="12"/>
      <c r="E165" s="12" t="s">
        <v>359</v>
      </c>
      <c r="F165" s="12"/>
      <c r="G165" s="12"/>
      <c r="H165" s="12"/>
      <c r="I165" s="12">
        <f>SUM(I138:I164)</f>
        <v>0</v>
      </c>
      <c r="P165">
        <f>SUM(P138:P164)</f>
        <v>0</v>
      </c>
    </row>
    <row r="167" spans="1:16" ht="12.75" customHeight="1" x14ac:dyDescent="0.2">
      <c r="A167" s="6"/>
      <c r="B167" s="6"/>
      <c r="C167" s="6" t="s">
        <v>33</v>
      </c>
      <c r="D167" s="6"/>
      <c r="E167" s="6" t="s">
        <v>85</v>
      </c>
      <c r="F167" s="6"/>
      <c r="G167" s="8"/>
      <c r="H167" s="6"/>
      <c r="I167" s="8"/>
    </row>
    <row r="168" spans="1:16" ht="25.5" x14ac:dyDescent="0.2">
      <c r="A168" s="5">
        <v>48</v>
      </c>
      <c r="B168" s="5" t="s">
        <v>40</v>
      </c>
      <c r="C168" s="5" t="s">
        <v>392</v>
      </c>
      <c r="D168" s="5" t="s">
        <v>49</v>
      </c>
      <c r="E168" s="5" t="s">
        <v>393</v>
      </c>
      <c r="F168" s="5" t="s">
        <v>146</v>
      </c>
      <c r="G168" s="7">
        <v>70</v>
      </c>
      <c r="H168" s="10"/>
      <c r="I168" s="9">
        <f>ROUND((H168*G168),2)</f>
        <v>0</v>
      </c>
      <c r="O168">
        <f>rekapitulace!H8</f>
        <v>21</v>
      </c>
      <c r="P168">
        <f>ROUND(O168/100*I168,2)</f>
        <v>0</v>
      </c>
    </row>
    <row r="169" spans="1:16" ht="25.5" x14ac:dyDescent="0.2">
      <c r="E169" s="11" t="s">
        <v>394</v>
      </c>
    </row>
    <row r="170" spans="1:16" ht="51" x14ac:dyDescent="0.2">
      <c r="E170" s="11" t="s">
        <v>395</v>
      </c>
    </row>
    <row r="171" spans="1:16" ht="25.5" x14ac:dyDescent="0.2">
      <c r="A171" s="5">
        <v>49</v>
      </c>
      <c r="B171" s="5" t="s">
        <v>40</v>
      </c>
      <c r="C171" s="5" t="s">
        <v>396</v>
      </c>
      <c r="D171" s="5" t="s">
        <v>49</v>
      </c>
      <c r="E171" s="5" t="s">
        <v>397</v>
      </c>
      <c r="F171" s="5" t="s">
        <v>146</v>
      </c>
      <c r="G171" s="7">
        <v>86.8</v>
      </c>
      <c r="H171" s="10"/>
      <c r="I171" s="9">
        <f>ROUND((H171*G171),2)</f>
        <v>0</v>
      </c>
      <c r="O171">
        <f>rekapitulace!H8</f>
        <v>21</v>
      </c>
      <c r="P171">
        <f>ROUND(O171/100*I171,2)</f>
        <v>0</v>
      </c>
    </row>
    <row r="172" spans="1:16" x14ac:dyDescent="0.2">
      <c r="E172" s="11" t="s">
        <v>398</v>
      </c>
    </row>
    <row r="173" spans="1:16" ht="140.25" x14ac:dyDescent="0.2">
      <c r="E173" s="11" t="s">
        <v>399</v>
      </c>
    </row>
    <row r="174" spans="1:16" ht="25.5" x14ac:dyDescent="0.2">
      <c r="A174" s="5">
        <v>50</v>
      </c>
      <c r="B174" s="5" t="s">
        <v>40</v>
      </c>
      <c r="C174" s="5" t="s">
        <v>173</v>
      </c>
      <c r="D174" s="5" t="s">
        <v>49</v>
      </c>
      <c r="E174" s="5" t="s">
        <v>400</v>
      </c>
      <c r="F174" s="5" t="s">
        <v>146</v>
      </c>
      <c r="G174" s="7">
        <v>173.6</v>
      </c>
      <c r="H174" s="10"/>
      <c r="I174" s="9">
        <f>ROUND((H174*G174),2)</f>
        <v>0</v>
      </c>
      <c r="O174">
        <f>rekapitulace!H8</f>
        <v>21</v>
      </c>
      <c r="P174">
        <f>ROUND(O174/100*I174,2)</f>
        <v>0</v>
      </c>
    </row>
    <row r="175" spans="1:16" x14ac:dyDescent="0.2">
      <c r="E175" s="11" t="s">
        <v>401</v>
      </c>
    </row>
    <row r="176" spans="1:16" ht="102" x14ac:dyDescent="0.2">
      <c r="E176" s="11" t="s">
        <v>172</v>
      </c>
    </row>
    <row r="177" spans="1:16" ht="25.5" x14ac:dyDescent="0.2">
      <c r="A177" s="5">
        <v>51</v>
      </c>
      <c r="B177" s="5" t="s">
        <v>40</v>
      </c>
      <c r="C177" s="5" t="s">
        <v>402</v>
      </c>
      <c r="D177" s="5" t="s">
        <v>49</v>
      </c>
      <c r="E177" s="5" t="s">
        <v>403</v>
      </c>
      <c r="F177" s="5" t="s">
        <v>99</v>
      </c>
      <c r="G177" s="7">
        <v>3.472</v>
      </c>
      <c r="H177" s="10"/>
      <c r="I177" s="9">
        <f>ROUND((H177*G177),2)</f>
        <v>0</v>
      </c>
      <c r="O177">
        <f>rekapitulace!H8</f>
        <v>21</v>
      </c>
      <c r="P177">
        <f>ROUND(O177/100*I177,2)</f>
        <v>0</v>
      </c>
    </row>
    <row r="178" spans="1:16" x14ac:dyDescent="0.2">
      <c r="E178" s="11" t="s">
        <v>404</v>
      </c>
    </row>
    <row r="179" spans="1:16" ht="204" x14ac:dyDescent="0.2">
      <c r="E179" s="11" t="s">
        <v>405</v>
      </c>
    </row>
    <row r="180" spans="1:16" ht="25.5" x14ac:dyDescent="0.2">
      <c r="A180" s="5">
        <v>52</v>
      </c>
      <c r="B180" s="5" t="s">
        <v>40</v>
      </c>
      <c r="C180" s="5" t="s">
        <v>180</v>
      </c>
      <c r="D180" s="5" t="s">
        <v>49</v>
      </c>
      <c r="E180" s="5" t="s">
        <v>181</v>
      </c>
      <c r="F180" s="5" t="s">
        <v>99</v>
      </c>
      <c r="G180" s="7">
        <v>5.2080000000000002</v>
      </c>
      <c r="H180" s="10"/>
      <c r="I180" s="9">
        <f>ROUND((H180*G180),2)</f>
        <v>0</v>
      </c>
      <c r="O180">
        <f>rekapitulace!H8</f>
        <v>21</v>
      </c>
      <c r="P180">
        <f>ROUND(O180/100*I180,2)</f>
        <v>0</v>
      </c>
    </row>
    <row r="181" spans="1:16" x14ac:dyDescent="0.2">
      <c r="E181" s="11" t="s">
        <v>406</v>
      </c>
    </row>
    <row r="182" spans="1:16" ht="204" x14ac:dyDescent="0.2">
      <c r="E182" s="11" t="s">
        <v>179</v>
      </c>
    </row>
    <row r="183" spans="1:16" ht="25.5" x14ac:dyDescent="0.2">
      <c r="A183" s="5">
        <v>53</v>
      </c>
      <c r="B183" s="5" t="s">
        <v>40</v>
      </c>
      <c r="C183" s="5" t="s">
        <v>194</v>
      </c>
      <c r="D183" s="5" t="s">
        <v>49</v>
      </c>
      <c r="E183" s="5" t="s">
        <v>195</v>
      </c>
      <c r="F183" s="5" t="s">
        <v>114</v>
      </c>
      <c r="G183" s="7">
        <v>23.3</v>
      </c>
      <c r="H183" s="10"/>
      <c r="I183" s="9">
        <f>ROUND((H183*G183),2)</f>
        <v>0</v>
      </c>
      <c r="O183">
        <f>rekapitulace!H8</f>
        <v>21</v>
      </c>
      <c r="P183">
        <f>ROUND(O183/100*I183,2)</f>
        <v>0</v>
      </c>
    </row>
    <row r="184" spans="1:16" ht="51" x14ac:dyDescent="0.2">
      <c r="E184" s="11" t="s">
        <v>407</v>
      </c>
    </row>
    <row r="185" spans="1:16" ht="38.25" x14ac:dyDescent="0.2">
      <c r="E185" s="11" t="s">
        <v>197</v>
      </c>
    </row>
    <row r="186" spans="1:16" ht="12.75" customHeight="1" x14ac:dyDescent="0.2">
      <c r="A186" s="12"/>
      <c r="B186" s="12"/>
      <c r="C186" s="12" t="s">
        <v>33</v>
      </c>
      <c r="D186" s="12"/>
      <c r="E186" s="12" t="s">
        <v>85</v>
      </c>
      <c r="F186" s="12"/>
      <c r="G186" s="12"/>
      <c r="H186" s="12"/>
      <c r="I186" s="12">
        <f>SUM(I168:I185)</f>
        <v>0</v>
      </c>
      <c r="P186">
        <f>SUM(P168:P185)</f>
        <v>0</v>
      </c>
    </row>
    <row r="188" spans="1:16" ht="12.75" customHeight="1" x14ac:dyDescent="0.2">
      <c r="A188" s="6"/>
      <c r="B188" s="6"/>
      <c r="C188" s="6" t="s">
        <v>34</v>
      </c>
      <c r="D188" s="6"/>
      <c r="E188" s="6" t="s">
        <v>408</v>
      </c>
      <c r="F188" s="6"/>
      <c r="G188" s="8"/>
      <c r="H188" s="6"/>
      <c r="I188" s="8"/>
    </row>
    <row r="189" spans="1:16" ht="38.25" x14ac:dyDescent="0.2">
      <c r="A189" s="5">
        <v>54</v>
      </c>
      <c r="B189" s="5" t="s">
        <v>40</v>
      </c>
      <c r="C189" s="5" t="s">
        <v>409</v>
      </c>
      <c r="D189" s="5" t="s">
        <v>49</v>
      </c>
      <c r="E189" s="5" t="s">
        <v>410</v>
      </c>
      <c r="F189" s="5" t="s">
        <v>146</v>
      </c>
      <c r="G189" s="7">
        <v>40</v>
      </c>
      <c r="H189" s="10"/>
      <c r="I189" s="9">
        <f>ROUND((H189*G189),2)</f>
        <v>0</v>
      </c>
      <c r="O189">
        <f>rekapitulace!H8</f>
        <v>21</v>
      </c>
      <c r="P189">
        <f>ROUND(O189/100*I189,2)</f>
        <v>0</v>
      </c>
    </row>
    <row r="190" spans="1:16" ht="25.5" x14ac:dyDescent="0.2">
      <c r="E190" s="11" t="s">
        <v>411</v>
      </c>
    </row>
    <row r="191" spans="1:16" ht="51" x14ac:dyDescent="0.2">
      <c r="E191" s="11" t="s">
        <v>412</v>
      </c>
    </row>
    <row r="192" spans="1:16" ht="12.75" customHeight="1" x14ac:dyDescent="0.2">
      <c r="A192" s="12"/>
      <c r="B192" s="12"/>
      <c r="C192" s="12" t="s">
        <v>34</v>
      </c>
      <c r="D192" s="12"/>
      <c r="E192" s="12" t="s">
        <v>408</v>
      </c>
      <c r="F192" s="12"/>
      <c r="G192" s="12"/>
      <c r="H192" s="12"/>
      <c r="I192" s="12">
        <f>SUM(I189:I191)</f>
        <v>0</v>
      </c>
      <c r="P192">
        <f>SUM(P189:P191)</f>
        <v>0</v>
      </c>
    </row>
    <row r="194" spans="1:16" ht="12.75" customHeight="1" x14ac:dyDescent="0.2">
      <c r="A194" s="6"/>
      <c r="B194" s="6"/>
      <c r="C194" s="6" t="s">
        <v>35</v>
      </c>
      <c r="D194" s="6"/>
      <c r="E194" s="6" t="s">
        <v>413</v>
      </c>
      <c r="F194" s="6"/>
      <c r="G194" s="8"/>
      <c r="H194" s="6"/>
      <c r="I194" s="8"/>
    </row>
    <row r="195" spans="1:16" ht="25.5" x14ac:dyDescent="0.2">
      <c r="A195" s="5">
        <v>55</v>
      </c>
      <c r="B195" s="5" t="s">
        <v>40</v>
      </c>
      <c r="C195" s="5" t="s">
        <v>414</v>
      </c>
      <c r="D195" s="5" t="s">
        <v>49</v>
      </c>
      <c r="E195" s="5" t="s">
        <v>415</v>
      </c>
      <c r="F195" s="5" t="s">
        <v>146</v>
      </c>
      <c r="G195" s="7">
        <v>51.24</v>
      </c>
      <c r="H195" s="10"/>
      <c r="I195" s="9">
        <f>ROUND((H195*G195),2)</f>
        <v>0</v>
      </c>
      <c r="O195">
        <f>rekapitulace!H8</f>
        <v>21</v>
      </c>
      <c r="P195">
        <f>ROUND(O195/100*I195,2)</f>
        <v>0</v>
      </c>
    </row>
    <row r="196" spans="1:16" ht="25.5" x14ac:dyDescent="0.2">
      <c r="E196" s="11" t="s">
        <v>416</v>
      </c>
    </row>
    <row r="197" spans="1:16" ht="191.25" x14ac:dyDescent="0.2">
      <c r="E197" s="11" t="s">
        <v>417</v>
      </c>
    </row>
    <row r="198" spans="1:16" ht="25.5" x14ac:dyDescent="0.2">
      <c r="A198" s="5">
        <v>56</v>
      </c>
      <c r="B198" s="5" t="s">
        <v>40</v>
      </c>
      <c r="C198" s="5" t="s">
        <v>418</v>
      </c>
      <c r="D198" s="5" t="s">
        <v>49</v>
      </c>
      <c r="E198" s="5" t="s">
        <v>419</v>
      </c>
      <c r="F198" s="5" t="s">
        <v>146</v>
      </c>
      <c r="G198" s="7">
        <v>46.494</v>
      </c>
      <c r="H198" s="10"/>
      <c r="I198" s="9">
        <f>ROUND((H198*G198),2)</f>
        <v>0</v>
      </c>
      <c r="O198">
        <f>rekapitulace!H8</f>
        <v>21</v>
      </c>
      <c r="P198">
        <f>ROUND(O198/100*I198,2)</f>
        <v>0</v>
      </c>
    </row>
    <row r="199" spans="1:16" ht="25.5" x14ac:dyDescent="0.2">
      <c r="E199" s="11" t="s">
        <v>420</v>
      </c>
    </row>
    <row r="200" spans="1:16" ht="191.25" x14ac:dyDescent="0.2">
      <c r="E200" s="11" t="s">
        <v>421</v>
      </c>
    </row>
    <row r="201" spans="1:16" ht="38.25" x14ac:dyDescent="0.2">
      <c r="A201" s="5">
        <v>57</v>
      </c>
      <c r="B201" s="5" t="s">
        <v>40</v>
      </c>
      <c r="C201" s="5" t="s">
        <v>422</v>
      </c>
      <c r="D201" s="5" t="s">
        <v>49</v>
      </c>
      <c r="E201" s="5" t="s">
        <v>423</v>
      </c>
      <c r="F201" s="5" t="s">
        <v>146</v>
      </c>
      <c r="G201" s="7">
        <v>100.44</v>
      </c>
      <c r="H201" s="10"/>
      <c r="I201" s="9">
        <f>ROUND((H201*G201),2)</f>
        <v>0</v>
      </c>
      <c r="O201">
        <f>rekapitulace!H8</f>
        <v>21</v>
      </c>
      <c r="P201">
        <f>ROUND(O201/100*I201,2)</f>
        <v>0</v>
      </c>
    </row>
    <row r="202" spans="1:16" x14ac:dyDescent="0.2">
      <c r="E202" s="11" t="s">
        <v>424</v>
      </c>
    </row>
    <row r="203" spans="1:16" ht="204" x14ac:dyDescent="0.2">
      <c r="E203" s="11" t="s">
        <v>425</v>
      </c>
    </row>
    <row r="204" spans="1:16" ht="25.5" x14ac:dyDescent="0.2">
      <c r="A204" s="5">
        <v>58</v>
      </c>
      <c r="B204" s="5" t="s">
        <v>40</v>
      </c>
      <c r="C204" s="5" t="s">
        <v>426</v>
      </c>
      <c r="D204" s="5" t="s">
        <v>49</v>
      </c>
      <c r="E204" s="5" t="s">
        <v>427</v>
      </c>
      <c r="F204" s="5" t="s">
        <v>146</v>
      </c>
      <c r="G204" s="7">
        <v>16.12</v>
      </c>
      <c r="H204" s="10"/>
      <c r="I204" s="9">
        <f>ROUND((H204*G204),2)</f>
        <v>0</v>
      </c>
      <c r="O204">
        <f>rekapitulace!H8</f>
        <v>21</v>
      </c>
      <c r="P204">
        <f>ROUND(O204/100*I204,2)</f>
        <v>0</v>
      </c>
    </row>
    <row r="205" spans="1:16" x14ac:dyDescent="0.2">
      <c r="E205" s="11" t="s">
        <v>428</v>
      </c>
    </row>
    <row r="206" spans="1:16" ht="38.25" x14ac:dyDescent="0.2">
      <c r="E206" s="11" t="s">
        <v>429</v>
      </c>
    </row>
    <row r="207" spans="1:16" ht="25.5" x14ac:dyDescent="0.2">
      <c r="A207" s="5">
        <v>59</v>
      </c>
      <c r="B207" s="5" t="s">
        <v>40</v>
      </c>
      <c r="C207" s="5" t="s">
        <v>430</v>
      </c>
      <c r="D207" s="5" t="s">
        <v>49</v>
      </c>
      <c r="E207" s="5" t="s">
        <v>431</v>
      </c>
      <c r="F207" s="5" t="s">
        <v>146</v>
      </c>
      <c r="G207" s="7">
        <v>110.965</v>
      </c>
      <c r="H207" s="10"/>
      <c r="I207" s="9">
        <f>ROUND((H207*G207),2)</f>
        <v>0</v>
      </c>
      <c r="O207">
        <f>rekapitulace!H8</f>
        <v>21</v>
      </c>
      <c r="P207">
        <f>ROUND(O207/100*I207,2)</f>
        <v>0</v>
      </c>
    </row>
    <row r="208" spans="1:16" ht="76.5" x14ac:dyDescent="0.2">
      <c r="E208" s="11" t="s">
        <v>432</v>
      </c>
    </row>
    <row r="209" spans="1:16" ht="38.25" x14ac:dyDescent="0.2">
      <c r="E209" s="11" t="s">
        <v>433</v>
      </c>
    </row>
    <row r="210" spans="1:16" x14ac:dyDescent="0.2">
      <c r="A210" s="5">
        <v>60</v>
      </c>
      <c r="B210" s="5" t="s">
        <v>40</v>
      </c>
      <c r="C210" s="5" t="s">
        <v>434</v>
      </c>
      <c r="D210" s="5" t="s">
        <v>49</v>
      </c>
      <c r="E210" s="5" t="s">
        <v>435</v>
      </c>
      <c r="F210" s="5" t="s">
        <v>146</v>
      </c>
      <c r="G210" s="7">
        <v>17.484000000000002</v>
      </c>
      <c r="H210" s="10"/>
      <c r="I210" s="9">
        <f>ROUND((H210*G210),2)</f>
        <v>0</v>
      </c>
      <c r="O210">
        <f>rekapitulace!H8</f>
        <v>21</v>
      </c>
      <c r="P210">
        <f>ROUND(O210/100*I210,2)</f>
        <v>0</v>
      </c>
    </row>
    <row r="211" spans="1:16" x14ac:dyDescent="0.2">
      <c r="E211" s="11" t="s">
        <v>436</v>
      </c>
    </row>
    <row r="212" spans="1:16" ht="38.25" x14ac:dyDescent="0.2">
      <c r="E212" s="11" t="s">
        <v>437</v>
      </c>
    </row>
    <row r="213" spans="1:16" x14ac:dyDescent="0.2">
      <c r="A213" s="5">
        <v>61</v>
      </c>
      <c r="B213" s="5" t="s">
        <v>40</v>
      </c>
      <c r="C213" s="5" t="s">
        <v>438</v>
      </c>
      <c r="D213" s="5" t="s">
        <v>49</v>
      </c>
      <c r="E213" s="5" t="s">
        <v>439</v>
      </c>
      <c r="F213" s="5" t="s">
        <v>146</v>
      </c>
      <c r="G213" s="7">
        <v>10.605</v>
      </c>
      <c r="H213" s="10"/>
      <c r="I213" s="9">
        <f>ROUND((H213*G213),2)</f>
        <v>0</v>
      </c>
      <c r="O213">
        <f>rekapitulace!H8</f>
        <v>21</v>
      </c>
      <c r="P213">
        <f>ROUND(O213/100*I213,2)</f>
        <v>0</v>
      </c>
    </row>
    <row r="214" spans="1:16" ht="25.5" x14ac:dyDescent="0.2">
      <c r="E214" s="11" t="s">
        <v>440</v>
      </c>
    </row>
    <row r="215" spans="1:16" ht="38.25" x14ac:dyDescent="0.2">
      <c r="E215" s="11" t="s">
        <v>437</v>
      </c>
    </row>
    <row r="216" spans="1:16" ht="12.75" customHeight="1" x14ac:dyDescent="0.2">
      <c r="A216" s="12"/>
      <c r="B216" s="12"/>
      <c r="C216" s="12" t="s">
        <v>35</v>
      </c>
      <c r="D216" s="12"/>
      <c r="E216" s="12" t="s">
        <v>413</v>
      </c>
      <c r="F216" s="12"/>
      <c r="G216" s="12"/>
      <c r="H216" s="12"/>
      <c r="I216" s="12">
        <f>SUM(I195:I215)</f>
        <v>0</v>
      </c>
      <c r="P216">
        <f>SUM(P195:P215)</f>
        <v>0</v>
      </c>
    </row>
    <row r="218" spans="1:16" ht="12.75" customHeight="1" x14ac:dyDescent="0.2">
      <c r="A218" s="6"/>
      <c r="B218" s="6"/>
      <c r="C218" s="6" t="s">
        <v>36</v>
      </c>
      <c r="D218" s="6"/>
      <c r="E218" s="6" t="s">
        <v>198</v>
      </c>
      <c r="F218" s="6"/>
      <c r="G218" s="8"/>
      <c r="H218" s="6"/>
      <c r="I218" s="8"/>
    </row>
    <row r="219" spans="1:16" ht="25.5" x14ac:dyDescent="0.2">
      <c r="A219" s="5">
        <v>62</v>
      </c>
      <c r="B219" s="5" t="s">
        <v>40</v>
      </c>
      <c r="C219" s="5" t="s">
        <v>441</v>
      </c>
      <c r="D219" s="5" t="s">
        <v>49</v>
      </c>
      <c r="E219" s="5" t="s">
        <v>442</v>
      </c>
      <c r="F219" s="5" t="s">
        <v>114</v>
      </c>
      <c r="G219" s="7">
        <v>18.8</v>
      </c>
      <c r="H219" s="10"/>
      <c r="I219" s="9">
        <f>ROUND((H219*G219),2)</f>
        <v>0</v>
      </c>
      <c r="O219">
        <f>rekapitulace!H8</f>
        <v>21</v>
      </c>
      <c r="P219">
        <f>ROUND(O219/100*I219,2)</f>
        <v>0</v>
      </c>
    </row>
    <row r="220" spans="1:16" ht="25.5" x14ac:dyDescent="0.2">
      <c r="E220" s="11" t="s">
        <v>443</v>
      </c>
    </row>
    <row r="221" spans="1:16" ht="242.25" x14ac:dyDescent="0.2">
      <c r="E221" s="11" t="s">
        <v>444</v>
      </c>
    </row>
    <row r="222" spans="1:16" ht="12.75" customHeight="1" x14ac:dyDescent="0.2">
      <c r="A222" s="12"/>
      <c r="B222" s="12"/>
      <c r="C222" s="12" t="s">
        <v>36</v>
      </c>
      <c r="D222" s="12"/>
      <c r="E222" s="12" t="s">
        <v>198</v>
      </c>
      <c r="F222" s="12"/>
      <c r="G222" s="12"/>
      <c r="H222" s="12"/>
      <c r="I222" s="12">
        <f>SUM(I219:I221)</f>
        <v>0</v>
      </c>
      <c r="P222">
        <f>SUM(P219:P221)</f>
        <v>0</v>
      </c>
    </row>
    <row r="224" spans="1:16" ht="12.75" customHeight="1" x14ac:dyDescent="0.2">
      <c r="A224" s="6"/>
      <c r="B224" s="6"/>
      <c r="C224" s="6" t="s">
        <v>37</v>
      </c>
      <c r="D224" s="6"/>
      <c r="E224" s="6" t="s">
        <v>203</v>
      </c>
      <c r="F224" s="6"/>
      <c r="G224" s="8"/>
      <c r="H224" s="6"/>
      <c r="I224" s="8"/>
    </row>
    <row r="225" spans="1:16" ht="25.5" x14ac:dyDescent="0.2">
      <c r="A225" s="5">
        <v>63</v>
      </c>
      <c r="B225" s="5" t="s">
        <v>40</v>
      </c>
      <c r="C225" s="5" t="s">
        <v>445</v>
      </c>
      <c r="D225" s="5" t="s">
        <v>49</v>
      </c>
      <c r="E225" s="5" t="s">
        <v>446</v>
      </c>
      <c r="F225" s="5" t="s">
        <v>114</v>
      </c>
      <c r="G225" s="7">
        <v>29.445</v>
      </c>
      <c r="H225" s="10"/>
      <c r="I225" s="9">
        <f>ROUND((H225*G225),2)</f>
        <v>0</v>
      </c>
      <c r="O225">
        <f>rekapitulace!H8</f>
        <v>21</v>
      </c>
      <c r="P225">
        <f>ROUND(O225/100*I225,2)</f>
        <v>0</v>
      </c>
    </row>
    <row r="226" spans="1:16" ht="25.5" x14ac:dyDescent="0.2">
      <c r="E226" s="11" t="s">
        <v>447</v>
      </c>
    </row>
    <row r="227" spans="1:16" ht="51" x14ac:dyDescent="0.2">
      <c r="E227" s="11" t="s">
        <v>448</v>
      </c>
    </row>
    <row r="228" spans="1:16" ht="25.5" x14ac:dyDescent="0.2">
      <c r="A228" s="5">
        <v>64</v>
      </c>
      <c r="B228" s="5" t="s">
        <v>40</v>
      </c>
      <c r="C228" s="5" t="s">
        <v>449</v>
      </c>
      <c r="D228" s="5" t="s">
        <v>49</v>
      </c>
      <c r="E228" s="5" t="s">
        <v>450</v>
      </c>
      <c r="F228" s="5" t="s">
        <v>114</v>
      </c>
      <c r="G228" s="7">
        <v>26.5</v>
      </c>
      <c r="H228" s="10"/>
      <c r="I228" s="9">
        <f>ROUND((H228*G228),2)</f>
        <v>0</v>
      </c>
      <c r="O228">
        <f>rekapitulace!H8</f>
        <v>21</v>
      </c>
      <c r="P228">
        <f>ROUND(O228/100*I228,2)</f>
        <v>0</v>
      </c>
    </row>
    <row r="229" spans="1:16" x14ac:dyDescent="0.2">
      <c r="E229" s="11" t="s">
        <v>451</v>
      </c>
    </row>
    <row r="230" spans="1:16" ht="38.25" x14ac:dyDescent="0.2">
      <c r="E230" s="11" t="s">
        <v>452</v>
      </c>
    </row>
    <row r="231" spans="1:16" ht="25.5" x14ac:dyDescent="0.2">
      <c r="A231" s="5">
        <v>65</v>
      </c>
      <c r="B231" s="5" t="s">
        <v>40</v>
      </c>
      <c r="C231" s="5" t="s">
        <v>453</v>
      </c>
      <c r="D231" s="5" t="s">
        <v>49</v>
      </c>
      <c r="E231" s="5" t="s">
        <v>454</v>
      </c>
      <c r="F231" s="5" t="s">
        <v>57</v>
      </c>
      <c r="G231" s="7">
        <v>4</v>
      </c>
      <c r="H231" s="10"/>
      <c r="I231" s="9">
        <f>ROUND((H231*G231),2)</f>
        <v>0</v>
      </c>
      <c r="O231">
        <f>rekapitulace!H8</f>
        <v>21</v>
      </c>
      <c r="P231">
        <f>ROUND(O231/100*I231,2)</f>
        <v>0</v>
      </c>
    </row>
    <row r="232" spans="1:16" x14ac:dyDescent="0.2">
      <c r="E232" s="11" t="s">
        <v>455</v>
      </c>
    </row>
    <row r="233" spans="1:16" ht="38.25" x14ac:dyDescent="0.2">
      <c r="E233" s="11" t="s">
        <v>456</v>
      </c>
    </row>
    <row r="234" spans="1:16" ht="25.5" x14ac:dyDescent="0.2">
      <c r="A234" s="5">
        <v>66</v>
      </c>
      <c r="B234" s="5" t="s">
        <v>40</v>
      </c>
      <c r="C234" s="5" t="s">
        <v>457</v>
      </c>
      <c r="D234" s="5" t="s">
        <v>49</v>
      </c>
      <c r="E234" s="5" t="s">
        <v>458</v>
      </c>
      <c r="F234" s="5" t="s">
        <v>57</v>
      </c>
      <c r="G234" s="7">
        <v>2</v>
      </c>
      <c r="H234" s="10"/>
      <c r="I234" s="9">
        <f>ROUND((H234*G234),2)</f>
        <v>0</v>
      </c>
      <c r="O234">
        <f>rekapitulace!H8</f>
        <v>21</v>
      </c>
      <c r="P234">
        <f>ROUND(O234/100*I234,2)</f>
        <v>0</v>
      </c>
    </row>
    <row r="235" spans="1:16" x14ac:dyDescent="0.2">
      <c r="E235" s="11" t="s">
        <v>459</v>
      </c>
    </row>
    <row r="236" spans="1:16" ht="25.5" x14ac:dyDescent="0.2">
      <c r="E236" s="11" t="s">
        <v>460</v>
      </c>
    </row>
    <row r="237" spans="1:16" ht="25.5" x14ac:dyDescent="0.2">
      <c r="A237" s="5">
        <v>67</v>
      </c>
      <c r="B237" s="5" t="s">
        <v>40</v>
      </c>
      <c r="C237" s="5" t="s">
        <v>461</v>
      </c>
      <c r="D237" s="5" t="s">
        <v>49</v>
      </c>
      <c r="E237" s="5" t="s">
        <v>462</v>
      </c>
      <c r="F237" s="5" t="s">
        <v>57</v>
      </c>
      <c r="G237" s="7">
        <v>2</v>
      </c>
      <c r="H237" s="10"/>
      <c r="I237" s="9">
        <f>ROUND((H237*G237),2)</f>
        <v>0</v>
      </c>
      <c r="O237">
        <f>rekapitulace!H8</f>
        <v>21</v>
      </c>
      <c r="P237">
        <f>ROUND(O237/100*I237,2)</f>
        <v>0</v>
      </c>
    </row>
    <row r="238" spans="1:16" x14ac:dyDescent="0.2">
      <c r="E238" s="11" t="s">
        <v>463</v>
      </c>
    </row>
    <row r="239" spans="1:16" ht="25.5" x14ac:dyDescent="0.2">
      <c r="E239" s="11" t="s">
        <v>464</v>
      </c>
    </row>
    <row r="240" spans="1:16" ht="25.5" x14ac:dyDescent="0.2">
      <c r="A240" s="5">
        <v>68</v>
      </c>
      <c r="B240" s="5" t="s">
        <v>40</v>
      </c>
      <c r="C240" s="5" t="s">
        <v>465</v>
      </c>
      <c r="D240" s="5" t="s">
        <v>49</v>
      </c>
      <c r="E240" s="5" t="s">
        <v>466</v>
      </c>
      <c r="F240" s="5" t="s">
        <v>114</v>
      </c>
      <c r="G240" s="7">
        <v>37.5</v>
      </c>
      <c r="H240" s="10"/>
      <c r="I240" s="9">
        <f>ROUND((H240*G240),2)</f>
        <v>0</v>
      </c>
      <c r="O240">
        <f>rekapitulace!H8</f>
        <v>21</v>
      </c>
      <c r="P240">
        <f>ROUND(O240/100*I240,2)</f>
        <v>0</v>
      </c>
    </row>
    <row r="241" spans="1:16" x14ac:dyDescent="0.2">
      <c r="E241" s="11" t="s">
        <v>467</v>
      </c>
    </row>
    <row r="242" spans="1:16" ht="38.25" x14ac:dyDescent="0.2">
      <c r="E242" s="11" t="s">
        <v>213</v>
      </c>
    </row>
    <row r="243" spans="1:16" ht="25.5" x14ac:dyDescent="0.2">
      <c r="A243" s="5">
        <v>69</v>
      </c>
      <c r="B243" s="5" t="s">
        <v>40</v>
      </c>
      <c r="C243" s="5" t="s">
        <v>210</v>
      </c>
      <c r="D243" s="5" t="s">
        <v>49</v>
      </c>
      <c r="E243" s="5" t="s">
        <v>211</v>
      </c>
      <c r="F243" s="5" t="s">
        <v>114</v>
      </c>
      <c r="G243" s="7">
        <v>9.3000000000000007</v>
      </c>
      <c r="H243" s="10"/>
      <c r="I243" s="9">
        <f>ROUND((H243*G243),2)</f>
        <v>0</v>
      </c>
      <c r="O243">
        <f>rekapitulace!H8</f>
        <v>21</v>
      </c>
      <c r="P243">
        <f>ROUND(O243/100*I243,2)</f>
        <v>0</v>
      </c>
    </row>
    <row r="244" spans="1:16" x14ac:dyDescent="0.2">
      <c r="E244" s="11" t="s">
        <v>468</v>
      </c>
    </row>
    <row r="245" spans="1:16" ht="38.25" x14ac:dyDescent="0.2">
      <c r="E245" s="11" t="s">
        <v>213</v>
      </c>
    </row>
    <row r="246" spans="1:16" x14ac:dyDescent="0.2">
      <c r="A246" s="5">
        <v>70</v>
      </c>
      <c r="B246" s="5" t="s">
        <v>40</v>
      </c>
      <c r="C246" s="5" t="s">
        <v>214</v>
      </c>
      <c r="D246" s="5" t="s">
        <v>49</v>
      </c>
      <c r="E246" s="5" t="s">
        <v>215</v>
      </c>
      <c r="F246" s="5" t="s">
        <v>114</v>
      </c>
      <c r="G246" s="7">
        <v>14</v>
      </c>
      <c r="H246" s="10"/>
      <c r="I246" s="9">
        <f>ROUND((H246*G246),2)</f>
        <v>0</v>
      </c>
      <c r="O246">
        <f>rekapitulace!H8</f>
        <v>21</v>
      </c>
      <c r="P246">
        <f>ROUND(O246/100*I246,2)</f>
        <v>0</v>
      </c>
    </row>
    <row r="247" spans="1:16" ht="25.5" x14ac:dyDescent="0.2">
      <c r="E247" s="11" t="s">
        <v>469</v>
      </c>
    </row>
    <row r="248" spans="1:16" x14ac:dyDescent="0.2">
      <c r="E248" s="11" t="s">
        <v>217</v>
      </c>
    </row>
    <row r="249" spans="1:16" ht="25.5" x14ac:dyDescent="0.2">
      <c r="A249" s="5">
        <v>71</v>
      </c>
      <c r="B249" s="5" t="s">
        <v>40</v>
      </c>
      <c r="C249" s="5" t="s">
        <v>470</v>
      </c>
      <c r="D249" s="5" t="s">
        <v>49</v>
      </c>
      <c r="E249" s="5" t="s">
        <v>471</v>
      </c>
      <c r="F249" s="5" t="s">
        <v>99</v>
      </c>
      <c r="G249" s="7">
        <v>6.8000000000000005E-2</v>
      </c>
      <c r="H249" s="10"/>
      <c r="I249" s="9">
        <f>ROUND((H249*G249),2)</f>
        <v>0</v>
      </c>
      <c r="O249">
        <f>rekapitulace!H8</f>
        <v>21</v>
      </c>
      <c r="P249">
        <f>ROUND(O249/100*I249,2)</f>
        <v>0</v>
      </c>
    </row>
    <row r="250" spans="1:16" ht="76.5" x14ac:dyDescent="0.2">
      <c r="E250" s="11" t="s">
        <v>472</v>
      </c>
    </row>
    <row r="251" spans="1:16" ht="38.25" x14ac:dyDescent="0.2">
      <c r="E251" s="11" t="s">
        <v>473</v>
      </c>
    </row>
    <row r="252" spans="1:16" x14ac:dyDescent="0.2">
      <c r="A252" s="5">
        <v>72</v>
      </c>
      <c r="B252" s="5" t="s">
        <v>40</v>
      </c>
      <c r="C252" s="5" t="s">
        <v>474</v>
      </c>
      <c r="D252" s="5" t="s">
        <v>49</v>
      </c>
      <c r="E252" s="5" t="s">
        <v>475</v>
      </c>
      <c r="F252" s="5" t="s">
        <v>57</v>
      </c>
      <c r="G252" s="7">
        <v>2</v>
      </c>
      <c r="H252" s="10"/>
      <c r="I252" s="9">
        <f>ROUND((H252*G252),2)</f>
        <v>0</v>
      </c>
      <c r="O252">
        <f>rekapitulace!H8</f>
        <v>21</v>
      </c>
      <c r="P252">
        <f>ROUND(O252/100*I252,2)</f>
        <v>0</v>
      </c>
    </row>
    <row r="253" spans="1:16" x14ac:dyDescent="0.2">
      <c r="E253" s="11" t="s">
        <v>476</v>
      </c>
    </row>
    <row r="254" spans="1:16" ht="127.5" x14ac:dyDescent="0.2">
      <c r="E254" s="11" t="s">
        <v>477</v>
      </c>
    </row>
    <row r="255" spans="1:16" x14ac:dyDescent="0.2">
      <c r="A255" s="5">
        <v>73</v>
      </c>
      <c r="B255" s="5" t="s">
        <v>40</v>
      </c>
      <c r="C255" s="5" t="s">
        <v>478</v>
      </c>
      <c r="D255" s="5" t="s">
        <v>49</v>
      </c>
      <c r="E255" s="5" t="s">
        <v>479</v>
      </c>
      <c r="F255" s="5" t="s">
        <v>57</v>
      </c>
      <c r="G255" s="7">
        <v>10</v>
      </c>
      <c r="H255" s="10"/>
      <c r="I255" s="9">
        <f>ROUND((H255*G255),2)</f>
        <v>0</v>
      </c>
      <c r="O255">
        <f>rekapitulace!H8</f>
        <v>21</v>
      </c>
      <c r="P255">
        <f>ROUND(O255/100*I255,2)</f>
        <v>0</v>
      </c>
    </row>
    <row r="256" spans="1:16" x14ac:dyDescent="0.2">
      <c r="E256" s="11" t="s">
        <v>480</v>
      </c>
    </row>
    <row r="257" spans="1:16" ht="63.75" x14ac:dyDescent="0.2">
      <c r="E257" s="11" t="s">
        <v>481</v>
      </c>
    </row>
    <row r="258" spans="1:16" ht="25.5" x14ac:dyDescent="0.2">
      <c r="A258" s="5">
        <v>74</v>
      </c>
      <c r="B258" s="5" t="s">
        <v>40</v>
      </c>
      <c r="C258" s="5" t="s">
        <v>482</v>
      </c>
      <c r="D258" s="5" t="s">
        <v>49</v>
      </c>
      <c r="E258" s="5" t="s">
        <v>483</v>
      </c>
      <c r="F258" s="5" t="s">
        <v>114</v>
      </c>
      <c r="G258" s="7">
        <v>12.54</v>
      </c>
      <c r="H258" s="10"/>
      <c r="I258" s="9">
        <f>ROUND((H258*G258),2)</f>
        <v>0</v>
      </c>
      <c r="O258">
        <f>rekapitulace!H8</f>
        <v>21</v>
      </c>
      <c r="P258">
        <f>ROUND(O258/100*I258,2)</f>
        <v>0</v>
      </c>
    </row>
    <row r="259" spans="1:16" x14ac:dyDescent="0.2">
      <c r="E259" s="11" t="s">
        <v>484</v>
      </c>
    </row>
    <row r="260" spans="1:16" ht="89.25" x14ac:dyDescent="0.2">
      <c r="E260" s="11" t="s">
        <v>485</v>
      </c>
    </row>
    <row r="261" spans="1:16" x14ac:dyDescent="0.2">
      <c r="A261" s="5">
        <v>75</v>
      </c>
      <c r="B261" s="5" t="s">
        <v>40</v>
      </c>
      <c r="C261" s="5" t="s">
        <v>486</v>
      </c>
      <c r="D261" s="5" t="s">
        <v>49</v>
      </c>
      <c r="E261" s="5" t="s">
        <v>487</v>
      </c>
      <c r="F261" s="5" t="s">
        <v>146</v>
      </c>
      <c r="G261" s="7">
        <v>80</v>
      </c>
      <c r="H261" s="10"/>
      <c r="I261" s="9">
        <f>ROUND((H261*G261),2)</f>
        <v>0</v>
      </c>
      <c r="O261">
        <f>rekapitulace!H8</f>
        <v>21</v>
      </c>
      <c r="P261">
        <f>ROUND(O261/100*I261,2)</f>
        <v>0</v>
      </c>
    </row>
    <row r="262" spans="1:16" ht="25.5" x14ac:dyDescent="0.2">
      <c r="E262" s="11" t="s">
        <v>488</v>
      </c>
    </row>
    <row r="263" spans="1:16" x14ac:dyDescent="0.2">
      <c r="E263" s="11" t="s">
        <v>489</v>
      </c>
    </row>
    <row r="264" spans="1:16" x14ac:dyDescent="0.2">
      <c r="A264" s="5">
        <v>76</v>
      </c>
      <c r="B264" s="5" t="s">
        <v>40</v>
      </c>
      <c r="C264" s="5" t="s">
        <v>490</v>
      </c>
      <c r="D264" s="5" t="s">
        <v>49</v>
      </c>
      <c r="E264" s="5" t="s">
        <v>491</v>
      </c>
      <c r="F264" s="5" t="s">
        <v>146</v>
      </c>
      <c r="G264" s="7">
        <v>80</v>
      </c>
      <c r="H264" s="10"/>
      <c r="I264" s="9">
        <f>ROUND((H264*G264),2)</f>
        <v>0</v>
      </c>
      <c r="O264">
        <f>rekapitulace!H8</f>
        <v>21</v>
      </c>
      <c r="P264">
        <f>ROUND(O264/100*I264,2)</f>
        <v>0</v>
      </c>
    </row>
    <row r="265" spans="1:16" ht="25.5" x14ac:dyDescent="0.2">
      <c r="E265" s="11" t="s">
        <v>488</v>
      </c>
    </row>
    <row r="266" spans="1:16" x14ac:dyDescent="0.2">
      <c r="E266" s="11" t="s">
        <v>489</v>
      </c>
    </row>
    <row r="267" spans="1:16" x14ac:dyDescent="0.2">
      <c r="A267" s="5">
        <v>77</v>
      </c>
      <c r="B267" s="5" t="s">
        <v>40</v>
      </c>
      <c r="C267" s="5" t="s">
        <v>492</v>
      </c>
      <c r="D267" s="5" t="s">
        <v>49</v>
      </c>
      <c r="E267" s="5" t="s">
        <v>493</v>
      </c>
      <c r="F267" s="5" t="s">
        <v>146</v>
      </c>
      <c r="G267" s="7">
        <v>50</v>
      </c>
      <c r="H267" s="10"/>
      <c r="I267" s="9">
        <f>ROUND((H267*G267),2)</f>
        <v>0</v>
      </c>
      <c r="O267">
        <f>rekapitulace!H8</f>
        <v>21</v>
      </c>
      <c r="P267">
        <f>ROUND(O267/100*I267,2)</f>
        <v>0</v>
      </c>
    </row>
    <row r="268" spans="1:16" ht="25.5" x14ac:dyDescent="0.2">
      <c r="E268" s="11" t="s">
        <v>494</v>
      </c>
    </row>
    <row r="269" spans="1:16" ht="25.5" x14ac:dyDescent="0.2">
      <c r="E269" s="11" t="s">
        <v>495</v>
      </c>
    </row>
    <row r="270" spans="1:16" ht="76.5" x14ac:dyDescent="0.2">
      <c r="A270" s="5">
        <v>78</v>
      </c>
      <c r="B270" s="5" t="s">
        <v>40</v>
      </c>
      <c r="C270" s="5" t="s">
        <v>496</v>
      </c>
      <c r="D270" s="5" t="s">
        <v>49</v>
      </c>
      <c r="E270" s="5" t="s">
        <v>497</v>
      </c>
      <c r="F270" s="5" t="s">
        <v>99</v>
      </c>
      <c r="G270" s="7">
        <v>122.447</v>
      </c>
      <c r="H270" s="10"/>
      <c r="I270" s="9">
        <f>ROUND((H270*G270),2)</f>
        <v>0</v>
      </c>
      <c r="O270">
        <f>rekapitulace!H8</f>
        <v>21</v>
      </c>
      <c r="P270">
        <f>ROUND(O270/100*I270,2)</f>
        <v>0</v>
      </c>
    </row>
    <row r="271" spans="1:16" ht="38.25" x14ac:dyDescent="0.2">
      <c r="E271" s="11" t="s">
        <v>498</v>
      </c>
    </row>
    <row r="272" spans="1:16" ht="102" x14ac:dyDescent="0.2">
      <c r="E272" s="11" t="s">
        <v>499</v>
      </c>
    </row>
    <row r="273" spans="1:16" ht="76.5" x14ac:dyDescent="0.2">
      <c r="A273" s="5">
        <v>79</v>
      </c>
      <c r="B273" s="5" t="s">
        <v>40</v>
      </c>
      <c r="C273" s="5" t="s">
        <v>500</v>
      </c>
      <c r="D273" s="5" t="s">
        <v>49</v>
      </c>
      <c r="E273" s="5" t="s">
        <v>501</v>
      </c>
      <c r="F273" s="5" t="s">
        <v>99</v>
      </c>
      <c r="G273" s="7">
        <v>5.1479999999999997</v>
      </c>
      <c r="H273" s="10"/>
      <c r="I273" s="9">
        <f>ROUND((H273*G273),2)</f>
        <v>0</v>
      </c>
      <c r="O273">
        <f>rekapitulace!H8</f>
        <v>21</v>
      </c>
      <c r="P273">
        <f>ROUND(O273/100*I273,2)</f>
        <v>0</v>
      </c>
    </row>
    <row r="274" spans="1:16" ht="63.75" x14ac:dyDescent="0.2">
      <c r="E274" s="11" t="s">
        <v>502</v>
      </c>
    </row>
    <row r="275" spans="1:16" ht="102" x14ac:dyDescent="0.2">
      <c r="E275" s="11" t="s">
        <v>499</v>
      </c>
    </row>
    <row r="276" spans="1:16" ht="12.75" customHeight="1" x14ac:dyDescent="0.2">
      <c r="A276" s="12"/>
      <c r="B276" s="12"/>
      <c r="C276" s="12" t="s">
        <v>37</v>
      </c>
      <c r="D276" s="12"/>
      <c r="E276" s="12" t="s">
        <v>203</v>
      </c>
      <c r="F276" s="12"/>
      <c r="G276" s="12"/>
      <c r="H276" s="12"/>
      <c r="I276" s="12">
        <f>SUM(I225:I275)</f>
        <v>0</v>
      </c>
      <c r="P276">
        <f>SUM(P225:P275)</f>
        <v>0</v>
      </c>
    </row>
    <row r="278" spans="1:16" ht="12.75" customHeight="1" x14ac:dyDescent="0.2">
      <c r="A278" s="12"/>
      <c r="B278" s="12"/>
      <c r="C278" s="12"/>
      <c r="D278" s="12"/>
      <c r="E278" s="12" t="s">
        <v>83</v>
      </c>
      <c r="F278" s="12"/>
      <c r="G278" s="12"/>
      <c r="H278" s="12"/>
      <c r="I278" s="12">
        <f>+I24+I78+I111+I135+I165+I186+I192+I216+I222+I276</f>
        <v>0</v>
      </c>
      <c r="P278">
        <f>+P24+P78+P111+P135+P165+P186+P192+P216+P222+P276</f>
        <v>0</v>
      </c>
    </row>
  </sheetData>
  <sheetProtection formatColumns="0"/>
  <mergeCells count="9">
    <mergeCell ref="G8:G9"/>
    <mergeCell ref="H8:I8"/>
    <mergeCell ref="A2:I2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scale="4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010</vt:lpstr>
      <vt:lpstr>101</vt:lpstr>
      <vt:lpstr>201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Špoutil</dc:creator>
  <cp:lastModifiedBy>Andrle Vítězslav</cp:lastModifiedBy>
  <dcterms:created xsi:type="dcterms:W3CDTF">2024-10-27T20:26:04Z</dcterms:created>
  <dcterms:modified xsi:type="dcterms:W3CDTF">2025-01-18T14:48:48Z</dcterms:modified>
</cp:coreProperties>
</file>